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705" windowWidth="11340" windowHeight="7920" activeTab="12"/>
  </bookViews>
  <sheets>
    <sheet name="1" sheetId="71" r:id="rId1"/>
    <sheet name="2" sheetId="113" r:id="rId2"/>
    <sheet name="3" sheetId="114" r:id="rId3"/>
    <sheet name="4" sheetId="115" r:id="rId4"/>
    <sheet name="5" sheetId="116" r:id="rId5"/>
    <sheet name="6" sheetId="117" r:id="rId6"/>
    <sheet name="7" sheetId="118" r:id="rId7"/>
    <sheet name="8" sheetId="119" r:id="rId8"/>
    <sheet name="9" sheetId="120" r:id="rId9"/>
    <sheet name="10" sheetId="60" r:id="rId10"/>
    <sheet name="11" sheetId="65" r:id="rId11"/>
    <sheet name="12" sheetId="121" r:id="rId12"/>
    <sheet name="13" sheetId="122" r:id="rId13"/>
  </sheets>
  <externalReferences>
    <externalReference r:id="rId14"/>
    <externalReference r:id="rId15"/>
  </externalReferences>
  <definedNames>
    <definedName name="_xlnm.Print_Titles" localSheetId="7">'8'!$10:$11</definedName>
    <definedName name="_xlnm.Print_Titles" localSheetId="8">'9'!$10:$11</definedName>
    <definedName name="_xlnm.Print_Area" localSheetId="7">'8'!$A:$D</definedName>
  </definedNames>
  <calcPr calcId="145621"/>
</workbook>
</file>

<file path=xl/calcChain.xml><?xml version="1.0" encoding="utf-8"?>
<calcChain xmlns="http://schemas.openxmlformats.org/spreadsheetml/2006/main">
  <c r="D14" i="122" l="1"/>
  <c r="C14" i="122"/>
  <c r="D13" i="122"/>
  <c r="C13" i="122"/>
  <c r="D12" i="122"/>
  <c r="D15" i="122" s="1"/>
  <c r="C12" i="122"/>
  <c r="C15" i="122" s="1"/>
  <c r="C14" i="121"/>
  <c r="C13" i="121"/>
  <c r="C12" i="121"/>
  <c r="C15" i="121" s="1"/>
  <c r="D123" i="120"/>
  <c r="E121" i="120"/>
  <c r="D121" i="120"/>
  <c r="E119" i="120"/>
  <c r="D119" i="120"/>
  <c r="E117" i="120"/>
  <c r="D117" i="120"/>
  <c r="E115" i="120"/>
  <c r="D115" i="120"/>
  <c r="E111" i="120"/>
  <c r="D111" i="120"/>
  <c r="E109" i="120"/>
  <c r="D109" i="120"/>
  <c r="E106" i="120"/>
  <c r="E105" i="120" s="1"/>
  <c r="D106" i="120"/>
  <c r="D105" i="120" s="1"/>
  <c r="E103" i="120"/>
  <c r="E102" i="120" s="1"/>
  <c r="E101" i="120" s="1"/>
  <c r="D103" i="120"/>
  <c r="D102" i="120" s="1"/>
  <c r="D101" i="120" s="1"/>
  <c r="D99" i="120"/>
  <c r="D97" i="120"/>
  <c r="D95" i="120"/>
  <c r="D94" i="120"/>
  <c r="E92" i="120"/>
  <c r="E91" i="120" s="1"/>
  <c r="E90" i="120" s="1"/>
  <c r="E89" i="120" s="1"/>
  <c r="D92" i="120"/>
  <c r="D91" i="120"/>
  <c r="D90" i="120" s="1"/>
  <c r="D89" i="120" s="1"/>
  <c r="D87" i="120"/>
  <c r="D86" i="120" s="1"/>
  <c r="E84" i="120"/>
  <c r="E83" i="120" s="1"/>
  <c r="D84" i="120"/>
  <c r="D83" i="120" s="1"/>
  <c r="E81" i="120"/>
  <c r="E80" i="120" s="1"/>
  <c r="D81" i="120"/>
  <c r="D80" i="120" s="1"/>
  <c r="E78" i="120"/>
  <c r="D78" i="120"/>
  <c r="D77" i="120" s="1"/>
  <c r="E75" i="120"/>
  <c r="D75" i="120"/>
  <c r="D74" i="120" s="1"/>
  <c r="E74" i="120"/>
  <c r="E73" i="120" s="1"/>
  <c r="E72" i="120" s="1"/>
  <c r="E70" i="120"/>
  <c r="D70" i="120"/>
  <c r="D69" i="120" s="1"/>
  <c r="E69" i="120"/>
  <c r="E67" i="120"/>
  <c r="D67" i="120"/>
  <c r="E66" i="120"/>
  <c r="E65" i="120" s="1"/>
  <c r="E64" i="120" s="1"/>
  <c r="D66" i="120"/>
  <c r="D65" i="120" s="1"/>
  <c r="D64" i="120" s="1"/>
  <c r="E60" i="120"/>
  <c r="D60" i="120"/>
  <c r="E59" i="120"/>
  <c r="E58" i="120" s="1"/>
  <c r="E57" i="120" s="1"/>
  <c r="D59" i="120"/>
  <c r="D58" i="120" s="1"/>
  <c r="D57" i="120" s="1"/>
  <c r="E55" i="120"/>
  <c r="D55" i="120"/>
  <c r="E54" i="120"/>
  <c r="E53" i="120" s="1"/>
  <c r="D54" i="120"/>
  <c r="D53" i="120" s="1"/>
  <c r="E51" i="120"/>
  <c r="E50" i="120" s="1"/>
  <c r="E49" i="120" s="1"/>
  <c r="E47" i="120" s="1"/>
  <c r="D51" i="120"/>
  <c r="D50" i="120" s="1"/>
  <c r="D49" i="120" s="1"/>
  <c r="D47" i="120" s="1"/>
  <c r="E45" i="120"/>
  <c r="E44" i="120" s="1"/>
  <c r="D45" i="120"/>
  <c r="D44" i="120" s="1"/>
  <c r="E42" i="120"/>
  <c r="E41" i="120" s="1"/>
  <c r="D42" i="120"/>
  <c r="D41" i="120" s="1"/>
  <c r="D37" i="120" s="1"/>
  <c r="D36" i="120" s="1"/>
  <c r="E38" i="120"/>
  <c r="D38" i="120"/>
  <c r="E34" i="120"/>
  <c r="D34" i="120"/>
  <c r="E32" i="120"/>
  <c r="E31" i="120" s="1"/>
  <c r="D32" i="120"/>
  <c r="D31" i="120" s="1"/>
  <c r="E30" i="120"/>
  <c r="E29" i="120" s="1"/>
  <c r="D30" i="120"/>
  <c r="D29" i="120" s="1"/>
  <c r="E27" i="120"/>
  <c r="E26" i="120" s="1"/>
  <c r="E25" i="120" s="1"/>
  <c r="E24" i="120" s="1"/>
  <c r="D27" i="120"/>
  <c r="D26" i="120" s="1"/>
  <c r="D25" i="120" s="1"/>
  <c r="D24" i="120" s="1"/>
  <c r="E22" i="120"/>
  <c r="E21" i="120" s="1"/>
  <c r="D22" i="120"/>
  <c r="D21" i="120" s="1"/>
  <c r="D20" i="120" s="1"/>
  <c r="E20" i="120"/>
  <c r="E18" i="120"/>
  <c r="D18" i="120"/>
  <c r="D17" i="120"/>
  <c r="D16" i="120" s="1"/>
  <c r="E16" i="120"/>
  <c r="E14" i="120"/>
  <c r="D14" i="120"/>
  <c r="D13" i="120" s="1"/>
  <c r="E13" i="120"/>
  <c r="E12" i="120" s="1"/>
  <c r="D154" i="119"/>
  <c r="D152" i="119"/>
  <c r="D150" i="119"/>
  <c r="D148" i="119"/>
  <c r="D146" i="119"/>
  <c r="D144" i="119"/>
  <c r="D142" i="119"/>
  <c r="D140" i="119"/>
  <c r="D138" i="119"/>
  <c r="D136" i="119"/>
  <c r="D134" i="119"/>
  <c r="D130" i="119"/>
  <c r="D128" i="119"/>
  <c r="D125" i="119"/>
  <c r="D122" i="119"/>
  <c r="D121" i="119"/>
  <c r="D119" i="119"/>
  <c r="D118" i="119"/>
  <c r="D117" i="119"/>
  <c r="D115" i="119"/>
  <c r="D114" i="119" s="1"/>
  <c r="D113" i="119" s="1"/>
  <c r="D111" i="119"/>
  <c r="D110" i="119"/>
  <c r="D109" i="119" s="1"/>
  <c r="D107" i="119"/>
  <c r="D106" i="119"/>
  <c r="D104" i="119"/>
  <c r="D103" i="119" s="1"/>
  <c r="D102" i="119" s="1"/>
  <c r="D101" i="119" s="1"/>
  <c r="D99" i="119"/>
  <c r="D97" i="119"/>
  <c r="D96" i="119"/>
  <c r="D94" i="119"/>
  <c r="D93" i="119"/>
  <c r="D91" i="119"/>
  <c r="D90" i="119"/>
  <c r="D88" i="119"/>
  <c r="D87" i="119"/>
  <c r="D83" i="119" s="1"/>
  <c r="D82" i="119" s="1"/>
  <c r="D85" i="119"/>
  <c r="D84" i="119"/>
  <c r="D80" i="119"/>
  <c r="D79" i="119"/>
  <c r="D77" i="119"/>
  <c r="D75" i="119" s="1"/>
  <c r="D74" i="119" s="1"/>
  <c r="D76" i="119"/>
  <c r="D72" i="119"/>
  <c r="D70" i="119"/>
  <c r="D69" i="119" s="1"/>
  <c r="D67" i="119"/>
  <c r="D65" i="119"/>
  <c r="D63" i="119"/>
  <c r="D62" i="119" s="1"/>
  <c r="D61" i="119" s="1"/>
  <c r="D60" i="119" s="1"/>
  <c r="D58" i="119"/>
  <c r="D57" i="119" s="1"/>
  <c r="D56" i="119" s="1"/>
  <c r="D54" i="119"/>
  <c r="D52" i="119"/>
  <c r="D51" i="119" s="1"/>
  <c r="D50" i="119" s="1"/>
  <c r="D48" i="119" s="1"/>
  <c r="D46" i="119"/>
  <c r="D45" i="119" s="1"/>
  <c r="D43" i="119"/>
  <c r="D42" i="119"/>
  <c r="D38" i="119" s="1"/>
  <c r="D37" i="119" s="1"/>
  <c r="D40" i="119"/>
  <c r="D39" i="119" s="1"/>
  <c r="D35" i="119"/>
  <c r="D31" i="119" s="1"/>
  <c r="D30" i="119" s="1"/>
  <c r="D33" i="119"/>
  <c r="D32" i="119"/>
  <c r="D28" i="119"/>
  <c r="D27" i="119"/>
  <c r="D26" i="119"/>
  <c r="D25" i="119"/>
  <c r="D23" i="119"/>
  <c r="D22" i="119"/>
  <c r="D21" i="119"/>
  <c r="D19" i="119"/>
  <c r="D18" i="119" s="1"/>
  <c r="D15" i="119"/>
  <c r="D13" i="119" s="1"/>
  <c r="D14" i="119"/>
  <c r="D10" i="118"/>
  <c r="D11" i="118" s="1"/>
  <c r="C10" i="118"/>
  <c r="C11" i="118" s="1"/>
  <c r="C10" i="117"/>
  <c r="C11" i="117" s="1"/>
  <c r="D38" i="116"/>
  <c r="C38" i="116"/>
  <c r="D35" i="116"/>
  <c r="C35" i="116"/>
  <c r="C34" i="116"/>
  <c r="C33" i="116" s="1"/>
  <c r="D31" i="116"/>
  <c r="C31" i="116"/>
  <c r="D29" i="116"/>
  <c r="C29" i="116"/>
  <c r="D26" i="116"/>
  <c r="C26" i="116"/>
  <c r="D23" i="116"/>
  <c r="C23" i="116"/>
  <c r="D20" i="116"/>
  <c r="C20" i="116"/>
  <c r="D18" i="116"/>
  <c r="C18" i="116"/>
  <c r="D14" i="116"/>
  <c r="D40" i="116" s="1"/>
  <c r="D42" i="116" s="1"/>
  <c r="C14" i="116"/>
  <c r="C40" i="116" s="1"/>
  <c r="C42" i="116" s="1"/>
  <c r="C39" i="115"/>
  <c r="C36" i="115"/>
  <c r="C32" i="115"/>
  <c r="C30" i="115"/>
  <c r="C27" i="115"/>
  <c r="C24" i="115"/>
  <c r="C19" i="115"/>
  <c r="C17" i="115"/>
  <c r="C13" i="115"/>
  <c r="C41" i="115" s="1"/>
  <c r="D37" i="114"/>
  <c r="C37" i="114"/>
  <c r="D33" i="114"/>
  <c r="C33" i="114"/>
  <c r="D31" i="114"/>
  <c r="C31" i="114"/>
  <c r="C30" i="114" s="1"/>
  <c r="C29" i="114" s="1"/>
  <c r="D30" i="114"/>
  <c r="D29" i="114" s="1"/>
  <c r="D25" i="114"/>
  <c r="D22" i="114" s="1"/>
  <c r="C25" i="114"/>
  <c r="D23" i="114"/>
  <c r="C22" i="114"/>
  <c r="D20" i="114"/>
  <c r="C20" i="114"/>
  <c r="D16" i="114"/>
  <c r="D15" i="114" s="1"/>
  <c r="C16" i="114"/>
  <c r="C15" i="114" s="1"/>
  <c r="D13" i="114"/>
  <c r="D12" i="114" s="1"/>
  <c r="D40" i="114" s="1"/>
  <c r="C13" i="114"/>
  <c r="C41" i="113"/>
  <c r="C39" i="113"/>
  <c r="C34" i="113"/>
  <c r="C30" i="113" s="1"/>
  <c r="C29" i="113" s="1"/>
  <c r="C31" i="113"/>
  <c r="C25" i="113"/>
  <c r="C22" i="113" s="1"/>
  <c r="C23" i="113"/>
  <c r="C20" i="113"/>
  <c r="C16" i="113"/>
  <c r="C15" i="113" s="1"/>
  <c r="C12" i="113" s="1"/>
  <c r="C43" i="113" s="1"/>
  <c r="C13" i="113"/>
  <c r="E37" i="120" l="1"/>
  <c r="E36" i="120" s="1"/>
  <c r="E125" i="120"/>
  <c r="E127" i="120" s="1"/>
  <c r="D12" i="120"/>
  <c r="D125" i="120" s="1"/>
  <c r="D127" i="120" s="1"/>
  <c r="D73" i="120"/>
  <c r="D72" i="120" s="1"/>
  <c r="D17" i="119"/>
  <c r="D12" i="119" s="1"/>
  <c r="D156" i="119" s="1"/>
  <c r="C12" i="114"/>
  <c r="C40" i="114" s="1"/>
  <c r="E21" i="65" l="1"/>
  <c r="D21" i="60"/>
  <c r="D21" i="65" l="1"/>
</calcChain>
</file>

<file path=xl/sharedStrings.xml><?xml version="1.0" encoding="utf-8"?>
<sst xmlns="http://schemas.openxmlformats.org/spreadsheetml/2006/main" count="937" uniqueCount="467">
  <si>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</si>
  <si>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</si>
  <si>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</si>
  <si>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</si>
  <si>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</si>
  <si>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</si>
  <si>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</si>
  <si>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</si>
  <si>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</si>
  <si>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</si>
  <si>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</si>
  <si>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</si>
  <si>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к Решению Муниципального Совета</t>
  </si>
  <si>
    <t>0300</t>
  </si>
  <si>
    <t>Национальная безопасность и правоохранительная деятельность</t>
  </si>
  <si>
    <t>Приложение 6</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</si>
  <si>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</si>
  <si>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</si>
  <si>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</si>
  <si>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</si>
  <si>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</si>
  <si>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</si>
  <si>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</si>
  <si>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</si>
  <si>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</si>
  <si>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</si>
  <si>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</si>
  <si>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</si>
  <si>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</si>
  <si>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</si>
  <si>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</si>
  <si>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</si>
  <si>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</si>
  <si>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</si>
  <si>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</si>
  <si>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</si>
  <si>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</si>
  <si>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</si>
  <si>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</si>
  <si>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</si>
  <si>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</si>
  <si>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</si>
  <si>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</si>
  <si>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</si>
  <si>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</si>
  <si>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</si>
  <si>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</si>
  <si>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</si>
  <si>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</si>
  <si>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</si>
  <si>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</si>
  <si>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</si>
  <si>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</si>
  <si>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</si>
  <si>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</si>
  <si>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</si>
  <si>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</si>
  <si>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</si>
  <si>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</si>
  <si>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</si>
  <si>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</si>
  <si>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</si>
  <si>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</si>
  <si>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</si>
  <si>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</si>
  <si>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</si>
  <si>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"Комплексная программа развития систем коммунальной инфраструктуры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</si>
  <si>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</si>
  <si>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</si>
  <si>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</si>
  <si>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</si>
  <si>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</si>
  <si>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</si>
  <si>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</si>
  <si>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</si>
  <si>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</si>
  <si>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</si>
  <si>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</si>
  <si>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</si>
  <si>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</si>
  <si>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</si>
  <si>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</si>
  <si>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</si>
  <si>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</si>
  <si>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</si>
  <si>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</si>
  <si>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</si>
  <si>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</si>
  <si>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</si>
  <si>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</si>
  <si>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</si>
  <si>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</si>
  <si>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</si>
  <si>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</si>
  <si>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</si>
  <si>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</si>
  <si>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</si>
  <si>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</si>
  <si>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</si>
  <si>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</si>
  <si>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</si>
  <si>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</si>
  <si>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</si>
  <si>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</si>
  <si>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</si>
  <si>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</si>
  <si>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Приложение 5</t>
  </si>
  <si>
    <t xml:space="preserve">   Прогнозируемые доходы бюджета Борисоглебского сельского поселения</t>
  </si>
  <si>
    <t>Код бюджетной классификации РФ</t>
  </si>
  <si>
    <t>Наименование дохода</t>
  </si>
  <si>
    <t>000 100 00000 00 0000 000</t>
  </si>
  <si>
    <t>Налоговые и неналоговые доходы</t>
  </si>
  <si>
    <t>000 101 00000 00 0000 000</t>
  </si>
  <si>
    <t>Налоги на прибыль, доходы</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</si>
  <si>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</si>
  <si>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</si>
  <si>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</si>
  <si>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</si>
  <si>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000 106 00000 00 0000 000</t>
  </si>
  <si>
    <t>Налоги на имущество</t>
  </si>
  <si>
    <t>000 106 01000 00 0000 110</t>
  </si>
  <si>
    <t>Налог на имущество физических лиц</t>
  </si>
  <si>
    <t>000 106 06000 00 0000 110</t>
  </si>
  <si>
    <t>Земельный налог</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</si>
  <si>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</si>
  <si>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</si>
  <si>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</si>
  <si>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</si>
  <si>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</si>
  <si>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</si>
  <si>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</si>
  <si>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</si>
  <si>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</si>
  <si>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</si>
  <si>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</si>
  <si>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РАСПРЕДЕЛЕНИЕ </t>
  </si>
  <si>
    <t>иных межбюджетных трансфертов, передаваемых бюджетам муниципальных районов</t>
  </si>
  <si>
    <t xml:space="preserve">из бюджетов сельских поселений на осуществление части полномочий по </t>
  </si>
  <si>
    <t>№ п/п</t>
  </si>
  <si>
    <t>Наименование трансферта</t>
  </si>
  <si>
    <t>В сфере организации библиотечного обслуживания населения, комплектование библиотечных фондов библиотек поселения</t>
  </si>
  <si>
    <t>В сфере организации досуга и обеспечения жителей услугами культуры</t>
  </si>
  <si>
    <t>В сфере обеспечения условий для развития физической культуры и массового спорта</t>
  </si>
  <si>
    <t>В сфере организации и осуществления мероприятий по работе с детьми и молодежью</t>
  </si>
  <si>
    <t>В сфере осуществления полномочий по казначейскому исполнению бюджета</t>
  </si>
  <si>
    <t>В сфере осуществления внешнего муниципального финансового контроля полномочий контрольно-счетного органа</t>
  </si>
  <si>
    <t>Всего</t>
  </si>
  <si>
    <t>Условно утвержденные расходы</t>
  </si>
  <si>
    <t xml:space="preserve">Расходы бюджета Борисоглебского сельского поселения </t>
  </si>
  <si>
    <t>Приложение 7</t>
  </si>
  <si>
    <t>Приложение 8</t>
  </si>
  <si>
    <t>Приложение 9</t>
  </si>
  <si>
    <t>Приложение 11</t>
  </si>
  <si>
    <t>Приложение 10</t>
  </si>
  <si>
    <t>с классификацией доходов бюджетов Российской Федерации</t>
  </si>
  <si>
    <t xml:space="preserve"> </t>
  </si>
  <si>
    <t>Перечень главных администраторов доходов и источников финансирования дефицита бюджета Борисоглебского сельского поселения</t>
  </si>
  <si>
    <t>117 01050 10 0000 180</t>
  </si>
  <si>
    <t xml:space="preserve"> 0102 0000 10 0000 710</t>
  </si>
  <si>
    <t xml:space="preserve"> 0102 0000 10 0000 810</t>
  </si>
  <si>
    <t xml:space="preserve"> 0103 0100 10 0000 710</t>
  </si>
  <si>
    <t xml:space="preserve"> 0103 0100 10 0000 810</t>
  </si>
  <si>
    <t xml:space="preserve"> 0105 0201 10 0000 510</t>
  </si>
  <si>
    <t xml:space="preserve"> 0105 0201 10 0000 610</t>
  </si>
  <si>
    <t>Приложение 13</t>
  </si>
  <si>
    <t>200</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</si>
  <si>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</si>
  <si>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</si>
  <si>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</si>
  <si>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</si>
  <si>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</si>
  <si>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</si>
  <si>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</si>
  <si>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</si>
  <si>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</si>
  <si>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</si>
  <si>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</si>
  <si>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</si>
  <si>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</si>
  <si>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</si>
  <si>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</si>
  <si>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</si>
  <si>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</si>
  <si>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</si>
  <si>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</si>
  <si>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</si>
  <si>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</si>
  <si>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</si>
  <si>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</si>
  <si>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</si>
  <si>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</si>
  <si>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</si>
  <si>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</si>
  <si>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</si>
  <si>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</si>
  <si>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</si>
  <si>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</si>
  <si>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</si>
  <si>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</si>
  <si>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</si>
  <si>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</si>
  <si>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</si>
  <si>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</si>
  <si>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</si>
  <si>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</si>
  <si>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</si>
  <si>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</si>
  <si>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</si>
  <si>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</si>
  <si>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</si>
  <si>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</si>
  <si>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</si>
  <si>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</si>
  <si>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</si>
  <si>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</si>
  <si>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</si>
  <si>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</si>
  <si>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</si>
  <si>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</si>
  <si>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</si>
  <si>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</si>
  <si>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</si>
  <si>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</si>
  <si>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</si>
  <si>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</si>
  <si>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</si>
  <si>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</si>
  <si>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</si>
  <si>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</si>
  <si>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</si>
  <si>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</si>
  <si>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</si>
  <si>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</si>
  <si>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</si>
  <si>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</si>
  <si>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</si>
  <si>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</si>
  <si>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</si>
  <si>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</si>
  <si>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</si>
  <si>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</si>
  <si>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</si>
  <si>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</si>
  <si>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</si>
  <si>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</si>
  <si>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</si>
  <si>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</si>
  <si>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</si>
  <si>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09.0.00.0000</t>
  </si>
  <si>
    <t>Условно утвержденные</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</si>
  <si>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</si>
  <si>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</si>
  <si>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</si>
  <si>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</si>
  <si>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</si>
  <si>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</si>
  <si>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</si>
  <si>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</si>
  <si>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</si>
  <si>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</si>
  <si>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</si>
  <si>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Субвенции бюджетам сельских поселений на осуществление первичного воинского учета на территориях, где отсутствуют военные комиссариаты</t>
  </si>
  <si>
    <t>Всего доходов</t>
  </si>
  <si>
    <t>182 101 02000 01 0000 110</t>
  </si>
  <si>
    <t>100 103 02000 01 0000 110</t>
  </si>
  <si>
    <t>182 106 01000 00 0000 110</t>
  </si>
  <si>
    <t>182 106 01030 10 0000 110</t>
  </si>
  <si>
    <t>182 106 06000 00 0000 110</t>
  </si>
  <si>
    <t>182 106 06033 10 0000 110</t>
  </si>
  <si>
    <t>182 106 06043 10 0000 110</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</si>
  <si>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</si>
  <si>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</si>
  <si>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</si>
  <si>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</si>
  <si>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</si>
  <si>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</si>
  <si>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</si>
  <si>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</si>
  <si>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</si>
  <si>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113 02995 10 0000 130</t>
  </si>
  <si>
    <t>114 06025 10 0000 430</t>
  </si>
  <si>
    <t>Доходы бюджетов сельских поселений от возврата иными организациями остатков субсидий прошлых лет</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</si>
  <si>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</si>
  <si>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</si>
  <si>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Получение кредитов от кредитных организаций  бюджетами сельских поселений в валюте Российской Федерации</t>
  </si>
  <si>
    <t>Погашение  бюджетами сельских поселений кредитов от кредитных организаций в валюте Российской Федерации</t>
  </si>
  <si>
    <t>Получение кредитов от других бюджетов бюджетной системы Российской Федерации бюджетами сельских поселений в валюте Российской Федерации</t>
  </si>
  <si>
    <t>Погашение  бюджетами сельских поселений кредитов от других бюджетов бюджетной системы Российской Федерации в валюте Российской Федерации</t>
  </si>
  <si>
    <t>Увеличение прочих остатков денежных средств бюджетов сельских  поселений</t>
  </si>
  <si>
    <t>Уменьшение прочих остатков денежных средств  бюджетов сельских поселений</t>
  </si>
  <si>
    <t>114 02053 10 0000 410</t>
  </si>
  <si>
    <t>111 05025 10 0000 120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</si>
  <si>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</si>
  <si>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</si>
  <si>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</si>
  <si>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</si>
  <si>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</si>
  <si>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</si>
  <si>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</si>
  <si>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</si>
  <si>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</si>
  <si>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</si>
  <si>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</si>
  <si>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</si>
  <si>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</si>
  <si>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</si>
  <si>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</si>
  <si>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</si>
  <si>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</si>
  <si>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</si>
  <si>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</si>
  <si>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117 05050 10 0000 180</t>
  </si>
  <si>
    <t>проект</t>
  </si>
  <si>
    <t>000 105 00000 00 0000 000</t>
  </si>
  <si>
    <t>Единый сельскохозяйственный налог</t>
  </si>
  <si>
    <t>2020 год    (руб.)</t>
  </si>
  <si>
    <t>2020 год (руб.)</t>
  </si>
  <si>
    <t>2020 год                        (руб.)</t>
  </si>
  <si>
    <t>2020 год           (руб.)</t>
  </si>
  <si>
    <t>План (руб.) 2020 г.</t>
  </si>
  <si>
    <t>14.1.04.65480</t>
  </si>
  <si>
    <t>Прочие субсидии бюджетам сельских поселений</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</si>
  <si>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</si>
  <si>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</si>
  <si>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2021 год    (руб.)</t>
  </si>
  <si>
    <t>2021 год (руб.)</t>
  </si>
  <si>
    <t>2021 год                        (руб.)</t>
  </si>
  <si>
    <t>2021 год           (руб.)</t>
  </si>
  <si>
    <t>План (руб.) 2021 г.</t>
  </si>
  <si>
    <t>Формирование организационно-методического и аналитического сопровождения системы муниципальной службы</t>
  </si>
  <si>
    <t>04.1.02.00000</t>
  </si>
  <si>
    <t>04.1.02.65220</t>
  </si>
  <si>
    <t xml:space="preserve">05.2.01.61230 </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</si>
  <si>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</si>
  <si>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01.1.03.65020</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</si>
  <si>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</si>
  <si>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01.2.04.65040</t>
  </si>
  <si>
    <t>Осуществление мероприятий по работе с детьми и молодежью Борисоглебского сельского поселения за счет средств бюджета поселения</t>
  </si>
  <si>
    <t>01.3.01.65060</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</si>
  <si>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</si>
  <si>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02.1.03.65080</t>
  </si>
  <si>
    <t>Финансовые средства на меры муниципальной поддержки проведения капитального ремонта общего имущества в многоквартирных домах</t>
  </si>
  <si>
    <t>03.3.02.65490</t>
  </si>
  <si>
    <t>05.2.01.61230</t>
  </si>
  <si>
    <t>202 20041 10 0000 150</t>
  </si>
  <si>
    <t>202 25555 10 0000 150</t>
  </si>
  <si>
    <t>202 29999 10 0000 150</t>
  </si>
  <si>
    <t>202 35118 10 0000 150</t>
  </si>
  <si>
    <t>202 40014 10 0000 150</t>
  </si>
  <si>
    <t>218 05030 10 0000 150</t>
  </si>
  <si>
    <t>218 60010 10 0000 150</t>
  </si>
  <si>
    <t>219 60010 10 0000 150</t>
  </si>
  <si>
    <t>202 25497 10 0000 150</t>
  </si>
  <si>
    <t>Субсидии бюджетам сельских поселений на реализацию мероприятий по обеспечению жильем молодых семей</t>
  </si>
  <si>
    <t>111 05035 10 00000 120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</si>
  <si>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</si>
  <si>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20.0.00.85050</t>
  </si>
  <si>
    <t>Мероприятия по управлению, распоряжению имуществом, находящимся в муниципальной собственности</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</si>
  <si>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</si>
  <si>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</si>
  <si>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Невыясненные поступления, зачисляемые в бюджеты сельских поселений</t>
  </si>
  <si>
    <t>Прочие неналоговые доходы бюджетов сельских поселений</t>
  </si>
  <si>
    <t>четвертого созыва</t>
  </si>
  <si>
    <t xml:space="preserve">на 2020 г. в соответствии с классификацией доходов бюджетов </t>
  </si>
  <si>
    <t xml:space="preserve">на плановый период 2021 и 2022 годов в соответствии   </t>
  </si>
  <si>
    <t>2022 год    (руб.)</t>
  </si>
  <si>
    <t xml:space="preserve">Расходы бюджета Борисоглебского сельского поселения на 2020 год </t>
  </si>
  <si>
    <t>2022 год (руб.)</t>
  </si>
  <si>
    <t>Ведомственная структура расходов бюджета Борисоглебского сельского поселения                                         на 2020 год</t>
  </si>
  <si>
    <t xml:space="preserve">Борисоглебского сельского поселения на 2021 -2022  годы </t>
  </si>
  <si>
    <t xml:space="preserve">Борисоглебского сельского поселения на 2020 год </t>
  </si>
  <si>
    <t>2022 год           (руб.)</t>
  </si>
  <si>
    <t>решению вопросов местного значения на плановый период 2021 и 2022 года</t>
  </si>
  <si>
    <t>решению вопросов местного значения на 2020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</si>
  <si>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2021 и 2022 годов</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</si>
  <si>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</si>
  <si>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Ведомственная структура расходов бюджета Борисоглебского сельского поселения на плановый период 2021 и 2022 годы</t>
  </si>
  <si>
    <t>2022 год                        (руб.)</t>
  </si>
  <si>
    <t>на плановый период 2020 и 2021 годов</t>
  </si>
  <si>
    <t>05.4.01.L4970</t>
  </si>
  <si>
    <t>06.1.02.20290</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</si>
  <si>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</si>
  <si>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</si>
  <si>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06.1.01.62440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</si>
  <si>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</si>
  <si>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</si>
  <si>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13.1.F2.55550</t>
  </si>
  <si>
    <t>Реализация мероприятий по формированию современной городской среды</t>
  </si>
  <si>
    <t>20.0.00.85210</t>
  </si>
  <si>
    <t>20.0.00.85170</t>
  </si>
  <si>
    <t>12.1.02.65500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</si>
  <si>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</si>
  <si>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Расширение ассортимента предоставляемых населению услуг</t>
  </si>
  <si>
    <t>12.1.02.00000</t>
  </si>
  <si>
    <t>850 202 40014 10 0000 150</t>
  </si>
  <si>
    <t>850 202 35118 10 0000 150</t>
  </si>
  <si>
    <t>850 202 20041 10 0000 150</t>
  </si>
  <si>
    <t>000 202 20000 00 0000 150</t>
  </si>
  <si>
    <t>850 202 25497 10 0000 150</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</si>
  <si>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</si>
  <si>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</si>
  <si>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</si>
  <si>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</si>
  <si>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</si>
  <si>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202 20302 10 0000 150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</si>
  <si>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</si>
  <si>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</si>
  <si>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116 07090 10 0000 140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</si>
  <si>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</si>
  <si>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Доплата к пенсии лицам, замещавшим муниципальные должности и должности муниципальной службы</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</si>
  <si>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</si>
  <si>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</si>
  <si>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202 15001 10 0000 150</t>
  </si>
  <si>
    <t>116 07010 10 0000 140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</si>
  <si>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</si>
  <si>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</si>
  <si>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116 10031 10 0000 140</t>
  </si>
  <si>
    <t>116 10061 10 0000 140</t>
  </si>
  <si>
    <t>Прочие дотации бюджетам сельских поселений</t>
  </si>
  <si>
    <t>202 19999 10 0000 150</t>
  </si>
  <si>
    <t>Субсидии бюджетам сельских поселений на реализацию программ формирования современной городской среды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</si>
  <si>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</si>
  <si>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</si>
  <si>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</si>
  <si>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</si>
  <si>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</si>
  <si>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</si>
  <si>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налог</t>
  </si>
  <si>
    <t xml:space="preserve">182 1 05 03010 01 0000 110 </t>
  </si>
  <si>
    <t>Налог на имущество физических лиц, взимаемый по ставкам, применяемым к объектам налогообложения, расположенным в границах сельских поселений</t>
  </si>
  <si>
    <t>Земельный налог с организаций,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</si>
  <si>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сельских поселений</t>
  </si>
  <si>
    <t>000 202 10000 00 0000 150</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</si>
  <si>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</si>
  <si>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</si>
  <si>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850 202 15001 10 0000 150</t>
  </si>
  <si>
    <t>000 202 30000 10 0000 150</t>
  </si>
  <si>
    <t>Субвенции бюджетам бюджетной системы Российской Федерации</t>
  </si>
  <si>
    <t>000 202 40000 00 0000 150</t>
  </si>
  <si>
    <t>850 202 30000 10 0000 150</t>
  </si>
  <si>
    <t>Администрация Борисоглебского сельского поселения Борисоглебского муниципального района Ярославской области</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</si>
  <si>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</si>
  <si>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Дотации бюджетам сельских поселений на выравнивание бюджетной обеспеченности из бюджета субъекта Российской Федерации</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</si>
  <si>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</si>
  <si>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</si>
  <si>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Поддержка молодых семей, проживающих на территории Борисоглебского сельского поселения, в приобретении (строительстве) жилья</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</si>
  <si>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</si>
  <si>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</si>
  <si>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Мероприятия по совершенствованию организации движения транспорта и пешеходов в поселении</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</si>
  <si>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</si>
  <si>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</si>
  <si>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от 24.12.2019  г. № 416</t>
  </si>
  <si>
    <t xml:space="preserve">от 24.12.2019  г. № 416 </t>
  </si>
  <si>
    <t>Реализация мероприятий по борьбе с борщевиком Сосновского за счет средств областного бюджета</t>
  </si>
  <si>
    <t>09.1.06.76900</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</si>
  <si>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</si>
  <si>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</si>
  <si>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</si>
  <si>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15.1.00.00000</t>
  </si>
  <si>
    <t>Реализация мероприятий по созданию условий доступной среды для инвалидов и других маломобильных групп населения.</t>
  </si>
  <si>
    <t>15.1.01.65510</t>
  </si>
  <si>
    <t>850 202 29999 10 0000 150</t>
  </si>
  <si>
    <t xml:space="preserve">Прочие субсидии бюджетам сельских поселений </t>
  </si>
  <si>
    <t>Приложение 12</t>
  </si>
  <si>
    <t>850 202 19999 10 0000 150</t>
  </si>
  <si>
    <t>Прочие дотации бюджетам сельских поселений (Дотации на реализацию мероприятий, предусмотренных нормативными правовыми актами органов государственной власти Ярославской области)</t>
  </si>
  <si>
    <t>План  (руб.) 2022 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</si>
</sst>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sz val="10"/>
      <name val="Arial Cyr"/>
      <charset val="204"/>
    </font>
    <font>
      <b/>
      <sz val="10"/>
      <name val="Arial Cyr"/>
      <charset val="204"/>
    </font>
    <font>
      <sz val="11"/>
      <name val="Times New Roman"/>
      <family val="1"/>
      <charset val="204"/>
    </font>
    <font>
      <b/>
      <sz val="12"/>
      <name val="Times New Roman"/>
      <family val="1"/>
      <charset val="204"/>
    </font>
    <font>
      <i/>
      <sz val="10"/>
      <name val="Arial Cyr"/>
      <charset val="204"/>
    </font>
    <font>
      <sz val="12"/>
      <name val="Times New Roman"/>
      <family val="1"/>
      <charset val="204"/>
    </font>
    <font>
      <b/>
      <sz val="12"/>
      <name val="Times New Roman"/>
      <family val="2"/>
      <charset val="204"/>
    </font>
    <font>
      <sz val="12"/>
      <name val="Times New Roman"/>
      <family val="2"/>
      <charset val="204"/>
    </font>
    <font>
      <b/>
      <sz val="10"/>
      <name val="Arial Cyr"/>
      <family val="2"/>
      <charset val="204"/>
    </font>
    <font>
      <b/>
      <sz val="11"/>
      <name val="Arial Cyr"/>
      <charset val="204"/>
    </font>
    <font>
      <sz val="11"/>
      <color indexed="8"/>
      <name val="Times New Roman"/>
      <family val="1"/>
      <charset val="204"/>
    </font>
    <font>
      <sz val="12"/>
      <name val="TimesNewRomanPSMT"/>
    </font>
    <font>
      <i/>
      <sz val="10"/>
      <name val="Arial Narrow"/>
      <family val="2"/>
      <charset val="204"/>
    </font>
    <font>
      <sz val="13"/>
      <name val="Times New Roman"/>
      <family val="1"/>
      <charset val="204"/>
    </font>
    <font>
      <sz val="13.5"/>
      <color rgb="FF000000"/>
      <name val="Times New Roman"/>
      <family val="1"/>
      <charset val="204"/>
    </font>
    <font>
      <sz val="11"/>
      <color rgb="FF000000"/>
      <name val="Times New Roman"/>
      <family val="1"/>
      <charset val="204"/>
    </font>
    <font>
      <b/>
      <sz val="10"/>
      <name val="Arial Narrow"/>
      <family val="2"/>
      <charset val="204"/>
    </font>
    <font>
      <sz val="10"/>
      <name val="Arial Narrow"/>
      <family val="2"/>
      <charset val="204"/>
    </font>
    <font>
      <sz val="12"/>
      <color rgb="FF000000"/>
      <name val="Times New Roman"/>
      <family val="1"/>
      <charset val="204"/>
    </font>
    <font>
      <b/>
      <sz val="12"/>
      <name val="Arial Narrow"/>
      <family val="2"/>
      <charset val="204"/>
    </font>
    <font>
      <sz val="12"/>
      <name val="Arial Narrow"/>
      <family val="2"/>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9" fillId="0" borderId="0"/>
  </cellStyleXfs>
  <cellXfs count="408">
    <xf numFmtId="0" fontId="0" fillId="0" borderId="0" xfId="0"/>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0" fontId="2" fillId="0" borderId="1" xfId="0" applyFont="1" applyBorder="1" applyAlignment="1">
      <alignment horizontal="center" vertical="top" wrapText="1"/>
    </xf>
    <xf numFmtId="0" fontId="2" fillId="0" borderId="1" xfId="0" applyNumberFormat="1" applyFont="1" applyBorder="1" applyAlignment="1">
      <alignment horizontal="center" vertical="center" wrapText="1"/>
    </xf>
    <xf numFmtId="2" fontId="2" fillId="0" borderId="1" xfId="0" applyNumberFormat="1" applyFont="1" applyBorder="1" applyAlignment="1">
      <alignment horizontal="right" vertical="top"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10" fillId="2" borderId="0" xfId="0" applyFont="1" applyFill="1" applyBorder="1" applyAlignment="1">
      <alignment vertical="center"/>
    </xf>
    <xf numFmtId="0" fontId="10" fillId="0" borderId="0" xfId="0" applyFont="1" applyBorder="1" applyAlignment="1">
      <alignment vertical="center"/>
    </xf>
    <xf numFmtId="0" fontId="13" fillId="0" borderId="0" xfId="0" applyFont="1" applyBorder="1" applyAlignment="1">
      <alignment vertical="center"/>
    </xf>
    <xf numFmtId="0" fontId="0" fillId="0" borderId="0" xfId="0" applyBorder="1" applyAlignment="1">
      <alignment horizontal="center" wrapText="1"/>
    </xf>
    <xf numFmtId="0" fontId="0"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Fill="1" applyBorder="1" applyAlignment="1">
      <alignment horizontal="left" vertical="center" wrapText="1"/>
    </xf>
    <xf numFmtId="4" fontId="3" fillId="3" borderId="1" xfId="0" applyNumberFormat="1" applyFont="1" applyFill="1" applyBorder="1" applyAlignment="1">
      <alignment horizontal="center" vertical="top"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0" fontId="2" fillId="2" borderId="0" xfId="0" applyFont="1" applyFill="1" applyBorder="1" applyAlignment="1">
      <alignment vertical="center" wrapText="1"/>
    </xf>
    <xf numFmtId="2" fontId="2" fillId="0" borderId="1" xfId="0" applyNumberFormat="1" applyFont="1" applyBorder="1" applyAlignment="1">
      <alignment horizontal="right" vertical="center"/>
    </xf>
    <xf numFmtId="0" fontId="2" fillId="2" borderId="0" xfId="0" applyFont="1" applyFill="1" applyBorder="1" applyAlignment="1">
      <alignment horizontal="left" vertical="center" wrapText="1"/>
    </xf>
    <xf numFmtId="49" fontId="2" fillId="2" borderId="0" xfId="0" applyNumberFormat="1" applyFont="1" applyFill="1" applyBorder="1" applyAlignment="1">
      <alignment horizontal="center" vertical="center" wrapText="1"/>
    </xf>
    <xf numFmtId="0" fontId="2" fillId="3" borderId="0" xfId="0" applyFont="1" applyFill="1" applyBorder="1"/>
    <xf numFmtId="164" fontId="2" fillId="2" borderId="0" xfId="0" applyNumberFormat="1" applyFont="1" applyFill="1" applyBorder="1" applyAlignment="1">
      <alignment horizontal="right" vertical="center" wrapText="1"/>
    </xf>
    <xf numFmtId="49" fontId="2" fillId="0" borderId="1"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164" fontId="2" fillId="2" borderId="0" xfId="0" applyNumberFormat="1" applyFont="1" applyFill="1" applyBorder="1" applyAlignment="1">
      <alignment vertical="center"/>
    </xf>
    <xf numFmtId="0" fontId="2" fillId="3" borderId="0" xfId="0" applyNumberFormat="1" applyFont="1" applyFill="1" applyBorder="1" applyAlignment="1">
      <alignment vertical="center"/>
    </xf>
    <xf numFmtId="0" fontId="4" fillId="3" borderId="1" xfId="0" applyFont="1" applyFill="1" applyBorder="1" applyAlignment="1">
      <alignment horizontal="center" vertical="center" wrapText="1"/>
    </xf>
    <xf numFmtId="0" fontId="2" fillId="2" borderId="0" xfId="0" applyNumberFormat="1" applyFont="1" applyFill="1" applyBorder="1" applyAlignment="1">
      <alignment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2" fontId="3" fillId="0" borderId="1" xfId="0" applyNumberFormat="1" applyFont="1" applyBorder="1" applyAlignment="1">
      <alignment horizontal="right"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2" fontId="3" fillId="0" borderId="1" xfId="0" applyNumberFormat="1" applyFont="1" applyBorder="1"/>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right" vertical="center" wrapText="1"/>
    </xf>
    <xf numFmtId="2" fontId="8" fillId="2" borderId="9" xfId="0" applyNumberFormat="1" applyFont="1" applyFill="1" applyBorder="1" applyAlignment="1">
      <alignment horizontal="right" vertical="center" wrapText="1"/>
    </xf>
    <xf numFmtId="0" fontId="2" fillId="2" borderId="3" xfId="0" applyFont="1" applyFill="1" applyBorder="1" applyAlignment="1">
      <alignment vertical="top"/>
    </xf>
    <xf numFmtId="0" fontId="2" fillId="2" borderId="4" xfId="0" applyFont="1" applyFill="1" applyBorder="1" applyAlignment="1">
      <alignment horizontal="center" vertical="top"/>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Fill="1" applyBorder="1" applyAlignment="1">
      <alignment horizontal="left" vertical="top" wrapText="1"/>
    </xf>
    <xf numFmtId="49" fontId="7" fillId="3"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Border="1" applyAlignment="1">
      <alignment horizontal="left" vertical="top" wrapText="1"/>
    </xf>
    <xf numFmtId="2" fontId="0" fillId="0" borderId="1" xfId="0" applyNumberFormat="1" applyBorder="1" applyAlignment="1">
      <alignment horizontal="right"/>
    </xf>
    <xf numFmtId="2" fontId="10" fillId="0" borderId="1" xfId="0" applyNumberFormat="1" applyFont="1" applyBorder="1" applyAlignment="1">
      <alignment horizontal="right"/>
    </xf>
    <xf numFmtId="0" fontId="21" fillId="0" borderId="10" xfId="0" applyFont="1" applyBorder="1" applyAlignment="1">
      <alignment wrapText="1"/>
    </xf>
    <xf numFmtId="49" fontId="4" fillId="0" borderId="1" xfId="0" applyNumberFormat="1" applyFont="1" applyBorder="1" applyAlignment="1">
      <alignment horizontal="left" vertical="center" wrapText="1"/>
    </xf>
    <xf numFmtId="0" fontId="4" fillId="3" borderId="1" xfId="0" applyFont="1" applyFill="1" applyBorder="1" applyAlignment="1">
      <alignment horizontal="left" vertical="center" wrapText="1"/>
    </xf>
    <xf numFmtId="0" fontId="3" fillId="0" borderId="0" xfId="0" applyFont="1"/>
    <xf numFmtId="0" fontId="10" fillId="0" borderId="0" xfId="0" applyFont="1"/>
    <xf numFmtId="0" fontId="3" fillId="0" borderId="0" xfId="0" applyFont="1" applyAlignment="1">
      <alignment horizontal="left"/>
    </xf>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2" fillId="0" borderId="2" xfId="0" applyNumberFormat="1" applyFont="1" applyBorder="1" applyAlignment="1">
      <alignment horizontal="center" vertical="center"/>
    </xf>
    <xf numFmtId="0" fontId="8" fillId="2" borderId="1" xfId="0" applyFont="1" applyFill="1" applyBorder="1" applyAlignment="1">
      <alignment horizontal="left" vertical="center" wrapText="1"/>
    </xf>
    <xf numFmtId="0" fontId="2" fillId="0" borderId="0" xfId="0" applyFont="1" applyFill="1" applyBorder="1" applyAlignment="1">
      <alignment horizontal="right"/>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2" fontId="2" fillId="0" borderId="1" xfId="0" applyNumberFormat="1" applyFont="1" applyFill="1" applyBorder="1" applyAlignment="1">
      <alignment vertical="center" wrapText="1"/>
    </xf>
    <xf numFmtId="0" fontId="5" fillId="4" borderId="1" xfId="0" applyFont="1" applyFill="1" applyBorder="1" applyAlignment="1">
      <alignment horizontal="left" vertical="top" wrapText="1"/>
    </xf>
    <xf numFmtId="0" fontId="0" fillId="0" borderId="0" xfId="0" applyAlignment="1">
      <alignment horizontal="left"/>
    </xf>
    <xf numFmtId="0" fontId="2" fillId="0" borderId="0" xfId="0" applyFont="1" applyAlignment="1">
      <alignment horizontal="left"/>
    </xf>
    <xf numFmtId="0" fontId="2" fillId="0" borderId="1"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horizontal="left" vertical="top"/>
    </xf>
    <xf numFmtId="2" fontId="3" fillId="3" borderId="1" xfId="0" applyNumberFormat="1" applyFont="1" applyFill="1" applyBorder="1" applyAlignment="1">
      <alignment horizontal="left" vertical="center" wrapText="1"/>
    </xf>
    <xf numFmtId="0" fontId="10" fillId="0" borderId="0" xfId="0" applyFont="1" applyFill="1" applyBorder="1" applyAlignment="1">
      <alignment horizontal="right"/>
    </xf>
    <xf numFmtId="0" fontId="2" fillId="0" borderId="2" xfId="0" applyNumberFormat="1" applyFont="1" applyBorder="1" applyAlignment="1">
      <alignment horizontal="left" vertical="center"/>
    </xf>
    <xf numFmtId="2" fontId="2" fillId="2"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wrapText="1"/>
    </xf>
    <xf numFmtId="2" fontId="2" fillId="2" borderId="9"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top"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2" fillId="3" borderId="1" xfId="0" applyNumberFormat="1" applyFont="1" applyFill="1" applyBorder="1" applyAlignment="1">
      <alignment horizontal="center" vertical="top" wrapText="1"/>
    </xf>
    <xf numFmtId="2" fontId="2" fillId="0" borderId="4"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top"/>
    </xf>
    <xf numFmtId="2" fontId="8" fillId="0" borderId="1" xfId="0" applyNumberFormat="1" applyFont="1" applyFill="1" applyBorder="1" applyAlignment="1">
      <alignment horizontal="center" vertical="top" wrapText="1"/>
    </xf>
    <xf numFmtId="2" fontId="8" fillId="2" borderId="1" xfId="0" applyNumberFormat="1" applyFont="1" applyFill="1" applyBorder="1" applyAlignment="1">
      <alignment horizontal="center" vertical="top" wrapText="1"/>
    </xf>
    <xf numFmtId="0" fontId="8" fillId="0" borderId="1" xfId="0" applyNumberFormat="1" applyFont="1" applyFill="1" applyBorder="1" applyAlignment="1">
      <alignment vertical="center" wrapText="1"/>
    </xf>
    <xf numFmtId="0" fontId="9" fillId="0" borderId="0" xfId="3" applyAlignment="1"/>
    <xf numFmtId="0" fontId="9" fillId="0" borderId="0" xfId="3" applyAlignment="1">
      <alignment horizontal="right"/>
    </xf>
    <xf numFmtId="0" fontId="10" fillId="0" borderId="0" xfId="3" applyFont="1" applyAlignment="1">
      <alignment horizontal="left"/>
    </xf>
    <xf numFmtId="0" fontId="11" fillId="0" borderId="1" xfId="3" applyFont="1" applyBorder="1" applyAlignment="1">
      <alignment vertical="center"/>
    </xf>
    <xf numFmtId="0" fontId="11" fillId="0" borderId="1" xfId="3" applyFont="1" applyBorder="1" applyAlignment="1">
      <alignment horizontal="center" vertical="center"/>
    </xf>
    <xf numFmtId="0" fontId="14" fillId="0" borderId="7" xfId="3" applyFont="1" applyBorder="1" applyAlignment="1">
      <alignment horizontal="left" vertical="center" wrapText="1"/>
    </xf>
    <xf numFmtId="0" fontId="19" fillId="0" borderId="2" xfId="3" applyFont="1" applyBorder="1" applyAlignment="1">
      <alignment horizontal="center" vertical="center" wrapText="1" shrinkToFit="1"/>
    </xf>
    <xf numFmtId="0" fontId="14" fillId="0" borderId="1" xfId="3" applyFont="1" applyBorder="1" applyAlignment="1">
      <alignment vertical="center" wrapText="1" shrinkToFit="1"/>
    </xf>
    <xf numFmtId="0" fontId="19" fillId="0" borderId="2" xfId="3" applyFont="1" applyBorder="1" applyAlignment="1">
      <alignment vertical="center" wrapText="1" shrinkToFit="1"/>
    </xf>
    <xf numFmtId="0" fontId="11" fillId="0" borderId="2" xfId="3" applyFont="1" applyBorder="1" applyAlignment="1">
      <alignment vertical="center" shrinkToFit="1"/>
    </xf>
    <xf numFmtId="0" fontId="24" fillId="0" borderId="0" xfId="3" applyFont="1" applyAlignment="1">
      <alignment vertical="center"/>
    </xf>
    <xf numFmtId="0" fontId="27" fillId="0" borderId="1" xfId="3" applyFont="1" applyBorder="1" applyAlignment="1">
      <alignment wrapText="1"/>
    </xf>
    <xf numFmtId="0" fontId="24" fillId="0" borderId="1" xfId="3" applyFont="1" applyBorder="1" applyAlignment="1">
      <alignment vertical="center"/>
    </xf>
    <xf numFmtId="0" fontId="24" fillId="0" borderId="2" xfId="3" applyFont="1" applyBorder="1" applyAlignment="1">
      <alignment vertical="center"/>
    </xf>
    <xf numFmtId="0" fontId="14" fillId="0" borderId="1" xfId="3" applyFont="1" applyBorder="1" applyAlignment="1">
      <alignment horizontal="left" vertical="center" wrapText="1" shrinkToFit="1"/>
    </xf>
    <xf numFmtId="0" fontId="27" fillId="0" borderId="1" xfId="3" applyFont="1" applyBorder="1" applyAlignment="1">
      <alignment vertical="center"/>
    </xf>
    <xf numFmtId="0" fontId="11" fillId="0" borderId="2" xfId="3" applyFont="1" applyBorder="1" applyAlignment="1">
      <alignment vertical="center" wrapText="1" shrinkToFit="1"/>
    </xf>
    <xf numFmtId="0" fontId="22" fillId="0" borderId="1" xfId="3" applyFont="1" applyBorder="1" applyAlignment="1">
      <alignment vertical="center"/>
    </xf>
    <xf numFmtId="0" fontId="11" fillId="0" borderId="0" xfId="3" applyFont="1" applyAlignment="1">
      <alignment vertical="center" wrapText="1" shrinkToFit="1"/>
    </xf>
    <xf numFmtId="0" fontId="11" fillId="3" borderId="2" xfId="3" applyFont="1" applyFill="1" applyBorder="1" applyAlignment="1">
      <alignment vertical="center" shrinkToFit="1"/>
    </xf>
    <xf numFmtId="0" fontId="20" fillId="0" borderId="1" xfId="3" applyFont="1" applyBorder="1" applyAlignment="1">
      <alignment vertical="center" wrapText="1" shrinkToFit="1"/>
    </xf>
    <xf numFmtId="0" fontId="14" fillId="3" borderId="1" xfId="3" applyFont="1" applyFill="1" applyBorder="1" applyAlignment="1">
      <alignment vertical="center" wrapText="1" shrinkToFit="1"/>
    </xf>
    <xf numFmtId="0" fontId="11" fillId="2" borderId="2" xfId="3" applyFont="1" applyFill="1" applyBorder="1" applyAlignment="1">
      <alignment vertical="center" shrinkToFit="1"/>
    </xf>
    <xf numFmtId="0" fontId="14" fillId="2" borderId="1" xfId="3" applyFont="1" applyFill="1" applyBorder="1" applyAlignment="1">
      <alignment vertical="center" wrapText="1" shrinkToFit="1"/>
    </xf>
    <xf numFmtId="0" fontId="24" fillId="0" borderId="0" xfId="3" applyFont="1"/>
    <xf numFmtId="0" fontId="23" fillId="0" borderId="0" xfId="3" applyFont="1"/>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0"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10" fillId="0" borderId="0" xfId="3" applyFont="1"/>
    <xf numFmtId="14" fontId="9" fillId="0" borderId="0" xfId="3" applyNumberFormat="1" applyFill="1" applyBorder="1" applyAlignment="1">
      <alignment horizontal="center"/>
    </xf>
    <xf numFmtId="0" fontId="9" fillId="0" borderId="0" xfId="3" applyAlignment="1">
      <alignment horizontal="center"/>
    </xf>
    <xf numFmtId="0" fontId="9" fillId="0" borderId="0" xfId="3"/>
    <xf numFmtId="0" fontId="9" fillId="0" borderId="0" xfId="3" applyFill="1" applyBorder="1" applyAlignment="1">
      <alignment horizontal="center"/>
    </xf>
    <xf numFmtId="2" fontId="9" fillId="0" borderId="0" xfId="3" applyNumberFormat="1" applyAlignment="1">
      <alignment horizontal="right"/>
    </xf>
    <xf numFmtId="0" fontId="9" fillId="0" borderId="1" xfId="3" applyBorder="1" applyAlignment="1">
      <alignment horizontal="center" wrapText="1"/>
    </xf>
    <xf numFmtId="0" fontId="9" fillId="0" borderId="1" xfId="3" applyBorder="1" applyAlignment="1">
      <alignment horizontal="center" vertical="center" wrapText="1"/>
    </xf>
    <xf numFmtId="2" fontId="9" fillId="0" borderId="1" xfId="3" applyNumberFormat="1" applyBorder="1" applyAlignment="1">
      <alignment horizontal="center" wrapText="1"/>
    </xf>
    <xf numFmtId="0" fontId="9" fillId="0" borderId="0" xfId="3" applyBorder="1" applyAlignment="1">
      <alignment horizontal="center" wrapText="1"/>
    </xf>
    <xf numFmtId="0" fontId="25" fillId="5" borderId="1" xfId="3" applyFont="1" applyFill="1" applyBorder="1" applyAlignment="1">
      <alignment vertical="center"/>
    </xf>
    <xf numFmtId="4" fontId="25" fillId="5" borderId="1" xfId="3" applyNumberFormat="1" applyFont="1" applyFill="1" applyBorder="1" applyAlignment="1">
      <alignment horizontal="right" vertical="center"/>
    </xf>
    <xf numFmtId="0" fontId="10" fillId="2" borderId="0" xfId="3" applyFont="1" applyFill="1" applyBorder="1"/>
    <xf numFmtId="0" fontId="26" fillId="0" borderId="1" xfId="3" applyFont="1" applyBorder="1" applyAlignment="1">
      <alignment vertical="center"/>
    </xf>
    <xf numFmtId="4" fontId="26" fillId="0" borderId="1" xfId="3" applyNumberFormat="1" applyFont="1" applyBorder="1" applyAlignment="1">
      <alignment horizontal="right" vertical="center"/>
    </xf>
    <xf numFmtId="0" fontId="10" fillId="0" borderId="0" xfId="3" applyFont="1" applyBorder="1"/>
    <xf numFmtId="0" fontId="21" fillId="0" borderId="1" xfId="3" applyFont="1" applyBorder="1" applyAlignment="1">
      <alignment vertical="center"/>
    </xf>
    <xf numFmtId="4" fontId="21" fillId="0" borderId="1" xfId="3" applyNumberFormat="1" applyFont="1" applyBorder="1" applyAlignment="1">
      <alignment horizontal="right" vertical="center"/>
    </xf>
    <xf numFmtId="0" fontId="9" fillId="0" borderId="0" xfId="3" applyBorder="1"/>
    <xf numFmtId="0" fontId="26" fillId="0" borderId="1" xfId="3" applyFont="1" applyBorder="1" applyAlignment="1">
      <alignment vertical="center" wrapText="1"/>
    </xf>
    <xf numFmtId="0" fontId="15" fillId="0" borderId="0" xfId="3" applyFont="1" applyFill="1" applyBorder="1" applyAlignment="1">
      <alignment horizontal="left" vertical="top" wrapText="1"/>
    </xf>
    <xf numFmtId="0" fontId="16" fillId="0" borderId="0" xfId="3" applyFont="1" applyFill="1" applyBorder="1" applyAlignment="1">
      <alignment horizontal="left" vertical="top" wrapText="1"/>
    </xf>
    <xf numFmtId="0" fontId="21" fillId="0" borderId="1" xfId="3" applyFont="1" applyBorder="1" applyAlignment="1">
      <alignment vertical="center" wrapText="1"/>
    </xf>
    <xf numFmtId="0" fontId="26" fillId="0" borderId="0" xfId="3" applyFont="1" applyAlignment="1">
      <alignment vertical="center"/>
    </xf>
    <xf numFmtId="2" fontId="26" fillId="0" borderId="1" xfId="3" applyNumberFormat="1" applyFont="1" applyBorder="1" applyAlignment="1">
      <alignment horizontal="right" vertical="center"/>
    </xf>
    <xf numFmtId="2" fontId="26" fillId="0" borderId="1" xfId="3" applyNumberFormat="1" applyFont="1" applyBorder="1" applyAlignment="1">
      <alignment vertical="center"/>
    </xf>
    <xf numFmtId="3" fontId="21" fillId="0" borderId="1" xfId="3" applyNumberFormat="1" applyFont="1" applyBorder="1" applyAlignment="1">
      <alignment vertical="center"/>
    </xf>
    <xf numFmtId="0" fontId="9" fillId="0" borderId="0" xfId="3" applyFont="1" applyBorder="1"/>
    <xf numFmtId="0" fontId="25" fillId="5" borderId="1" xfId="3" applyFont="1" applyFill="1" applyBorder="1" applyAlignment="1">
      <alignment vertical="center" wrapText="1"/>
    </xf>
    <xf numFmtId="0" fontId="13" fillId="0" borderId="0" xfId="3" applyFont="1" applyBorder="1"/>
    <xf numFmtId="0" fontId="21" fillId="0" borderId="2" xfId="3" applyFont="1" applyBorder="1" applyAlignment="1">
      <alignment vertical="center"/>
    </xf>
    <xf numFmtId="0" fontId="26" fillId="0" borderId="1" xfId="3" applyFont="1" applyBorder="1" applyAlignment="1">
      <alignment horizontal="left" vertical="center"/>
    </xf>
    <xf numFmtId="0" fontId="26" fillId="0" borderId="0" xfId="3" applyFont="1" applyAlignment="1">
      <alignment vertical="center" wrapText="1"/>
    </xf>
    <xf numFmtId="0" fontId="26" fillId="3" borderId="1" xfId="3" applyFont="1" applyFill="1" applyBorder="1" applyAlignment="1">
      <alignment vertical="center"/>
    </xf>
    <xf numFmtId="2" fontId="26" fillId="3" borderId="1" xfId="3" applyNumberFormat="1" applyFont="1" applyFill="1" applyBorder="1" applyAlignment="1">
      <alignment horizontal="right" vertical="center"/>
    </xf>
    <xf numFmtId="164" fontId="17" fillId="0" borderId="0" xfId="3" applyNumberFormat="1" applyFont="1" applyBorder="1"/>
    <xf numFmtId="2" fontId="9" fillId="0" borderId="0" xfId="3" applyNumberFormat="1"/>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0" fillId="0" borderId="0" xfId="3" applyFont="1"/>
    <xf numFmtId="0" fontId="2" fillId="0" borderId="1" xfId="0" applyFont="1" applyBorder="1" applyAlignment="1">
      <alignment horizontal="left" vertical="center"/>
    </xf>
    <xf numFmtId="2" fontId="2" fillId="0" borderId="1" xfId="0" applyNumberFormat="1" applyFont="1" applyBorder="1" applyAlignment="1">
      <alignment horizontal="right"/>
    </xf>
    <xf numFmtId="0" fontId="28" fillId="2" borderId="1" xfId="0" applyFont="1" applyFill="1" applyBorder="1" applyAlignment="1">
      <alignment wrapText="1"/>
    </xf>
    <xf numFmtId="0" fontId="29" fillId="0" borderId="1" xfId="0" applyFont="1" applyBorder="1" applyAlignment="1">
      <alignment wrapText="1"/>
    </xf>
    <xf numFmtId="0" fontId="28" fillId="0" borderId="1" xfId="0" applyFont="1" applyBorder="1" applyAlignment="1">
      <alignment wrapText="1"/>
    </xf>
    <xf numFmtId="0" fontId="0" fillId="0" borderId="0" xfId="3" applyFont="1" applyAlignment="1">
      <alignment horizontal="right"/>
    </xf>
    <xf numFmtId="0" fontId="3" fillId="4" borderId="0" xfId="0" applyFont="1" applyFill="1" applyAlignment="1">
      <alignment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2" fillId="0" borderId="0" xfId="0" applyFont="1" applyAlignment="1">
      <alignment vertical="center" wrapText="1"/>
    </xf>
    <xf numFmtId="0" fontId="2" fillId="0" borderId="0" xfId="3" applyFont="1" applyAlignment="1">
      <alignment horizontal="right"/>
    </xf>
    <xf numFmtId="0" fontId="9" fillId="0" borderId="0" xfId="3" applyAlignment="1">
      <alignment horizontal="right"/>
    </xf>
    <xf numFmtId="0" fontId="3" fillId="0" borderId="0" xfId="0" applyFont="1" applyAlignment="1">
      <alignment horizontal="center"/>
    </xf>
    <xf numFmtId="0" fontId="2" fillId="2" borderId="0" xfId="0" applyFont="1" applyFill="1" applyBorder="1" applyAlignment="1">
      <alignment horizontal="center" vertical="center" wrapText="1"/>
    </xf>
    <xf numFmtId="0" fontId="2" fillId="0" borderId="0" xfId="0" applyFont="1" applyAlignment="1">
      <alignment horizontal="right"/>
    </xf>
    <xf numFmtId="0" fontId="0" fillId="0" borderId="0" xfId="0" applyAlignment="1"/>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8" fillId="0" borderId="2" xfId="3" applyFont="1" applyBorder="1" applyAlignment="1">
      <alignment horizontal="center" vertical="center" wrapText="1"/>
    </xf>
    <xf numFmtId="0" fontId="9" fillId="0" borderId="6" xfId="3" applyBorder="1" applyAlignment="1">
      <alignment horizontal="center" wrapText="1"/>
    </xf>
    <xf numFmtId="0" fontId="9" fillId="0" borderId="7" xfId="3" applyBorder="1" applyAlignment="1">
      <alignment horizontal="center" wrapText="1"/>
    </xf>
    <xf numFmtId="0" fontId="11" fillId="0" borderId="0" xfId="3" applyFont="1" applyAlignment="1">
      <alignment horizontal="right"/>
    </xf>
    <xf numFmtId="0" fontId="12" fillId="0" borderId="8" xfId="3" applyFont="1" applyBorder="1" applyAlignment="1">
      <alignment horizontal="center" vertical="center" wrapText="1"/>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10" fillId="0" borderId="0" xfId="3" applyFont="1" applyAlignment="1">
      <alignment horizontal="center"/>
    </xf>
    <xf numFmtId="0" fontId="26" fillId="0" borderId="2" xfId="3" applyFont="1" applyBorder="1" applyAlignment="1">
      <alignment horizontal="center" vertical="center"/>
    </xf>
    <xf numFmtId="0" fontId="26" fillId="0" borderId="7" xfId="3" applyFont="1" applyBorder="1" applyAlignment="1">
      <alignment horizontal="center" vertical="center"/>
    </xf>
    <xf numFmtId="0" fontId="0" fillId="0" borderId="0" xfId="3" applyFont="1" applyAlignment="1">
      <alignment horizontal="right"/>
    </xf>
    <xf numFmtId="0" fontId="9" fillId="0" borderId="0" xfId="3" applyAlignment="1">
      <alignment horizontal="right"/>
    </xf>
    <xf numFmtId="0" fontId="9" fillId="0" borderId="0" xfId="3" applyAlignment="1"/>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7" xfId="0" applyFont="1" applyFill="1" applyBorder="1"/>
    <xf numFmtId="0" fontId="2" fillId="0" borderId="0" xfId="0" applyFont="1" applyAlignment="1"/>
    <xf numFmtId="0" fontId="3" fillId="0" borderId="0" xfId="0" applyFont="1" applyAlignment="1">
      <alignment horizontal="center" wrapText="1"/>
    </xf>
    <xf numFmtId="0" fontId="3" fillId="0" borderId="1" xfId="0" applyFont="1" applyBorder="1" applyAlignment="1"/>
    <xf numFmtId="0" fontId="11" fillId="0" borderId="0" xfId="0" applyFont="1" applyAlignment="1">
      <alignment horizontal="right"/>
    </xf>
    <xf numFmtId="0" fontId="0" fillId="0" borderId="0" xfId="0" applyAlignment="1"/>
    <xf numFmtId="0" fontId="0" fillId="0" borderId="0" xfId="0" applyAlignment="1">
      <alignment horizontal="right"/>
    </xf>
    <xf numFmtId="0" fontId="10" fillId="0" borderId="0" xfId="0" applyFont="1" applyAlignment="1">
      <alignment horizontal="center" wrapText="1"/>
    </xf>
    <xf numFmtId="0" fontId="10" fillId="0" borderId="1" xfId="0" applyFont="1" applyBorder="1" applyAlignment="1"/>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2" fillId="0" borderId="0" xfId="0" applyFont="1" applyFill="1" applyBorder="1" applyAlignment="1">
      <alignment horizontal="right"/>
    </xf>
    <xf numFmtId="0" fontId="3"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Alignment="1">
      <alignment horizontal="center"/>
    </xf>
    <xf numFmtId="0" fontId="3" fillId="6" borderId="2" xfId="0" applyFont="1" applyFill="1" applyBorder="1" applyAlignment="1">
      <alignment vertical="top" wrapText="1"/>
    </xf>
    <xf numFmtId="0" fontId="3" fillId="6" borderId="7" xfId="0" applyFont="1" applyFill="1" applyBorder="1" applyAlignment="1">
      <alignment vertical="top" wrapText="1"/>
    </xf>
    <xf numFmtId="0" fontId="0" fillId="0" borderId="0" xfId="0" applyAlignment="1">
      <alignment horizontal="left"/>
    </xf>
    <xf numFmtId="0" fontId="0" fillId="0" borderId="0" xfId="0" applyFill="1" applyBorder="1" applyAlignment="1">
      <alignment horizontal="right"/>
    </xf>
    <xf numFmtId="0" fontId="3" fillId="6" borderId="2" xfId="0" applyFont="1" applyFill="1" applyBorder="1" applyAlignment="1">
      <alignment horizontal="left" vertical="top" wrapText="1"/>
    </xf>
    <xf numFmtId="0" fontId="3" fillId="6" borderId="7" xfId="0" applyFont="1" applyFill="1" applyBorder="1" applyAlignment="1">
      <alignment horizontal="left" vertical="top" wrapText="1"/>
    </xf>
    <xf numFmtId="0" fontId="28" fillId="0" borderId="0" xfId="0" applyFont="1" applyAlignment="1">
      <alignment horizontal="center"/>
    </xf>
    <xf numFmtId="0" fontId="26" fillId="0" borderId="0" xfId="0" applyFont="1" applyAlignment="1"/>
    <xf numFmtId="0" fontId="26" fillId="0" borderId="0" xfId="0" applyFont="1" applyAlignment="1">
      <alignment horizontal="right"/>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20/&#1056;&#1052;&#1057;%20463/&#1056;&#1052;&#1057;%20&#8470;463%20&#1086;&#1090;%2029.1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20/&#1056;&#1052;&#1057;%20420/&#1056;&#1052;&#1057;%20&#8470;420%20&#1086;&#1090;%2014.0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s>
    <sheetDataSet>
      <sheetData sheetId="0">
        <row r="43">
          <cell r="C43">
            <v>41452867.719999999</v>
          </cell>
        </row>
      </sheetData>
      <sheetData sheetId="1">
        <row r="40">
          <cell r="C40">
            <v>28617939</v>
          </cell>
        </row>
      </sheetData>
      <sheetData sheetId="2">
        <row r="41">
          <cell r="C41">
            <v>42802867.720000006</v>
          </cell>
        </row>
      </sheetData>
      <sheetData sheetId="3">
        <row r="42">
          <cell r="C42">
            <v>28617939</v>
          </cell>
          <cell r="D42">
            <v>19466218.999999996</v>
          </cell>
        </row>
      </sheetData>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дох 21-22"/>
      <sheetName val="по разд 20"/>
      <sheetName val="по разд 21-22"/>
      <sheetName val="5 "/>
      <sheetName val="6"/>
      <sheetName val="по виду расх 20"/>
      <sheetName val="по виду расх 21-22"/>
      <sheetName val="источники"/>
      <sheetName val="источ. 21-22"/>
    </sheetNames>
    <sheetDataSet>
      <sheetData sheetId="0"/>
      <sheetData sheetId="1">
        <row r="39">
          <cell r="D39">
            <v>19466219</v>
          </cell>
        </row>
      </sheetData>
      <sheetData sheetId="2"/>
      <sheetData sheetId="3"/>
      <sheetData sheetId="4"/>
      <sheetData sheetId="5"/>
      <sheetData sheetId="6"/>
      <sheetData sheetId="7">
        <row r="123">
          <cell r="E123">
            <v>19466219</v>
          </cell>
        </row>
      </sheetData>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C5" sqref="C5"/>
    </sheetView>
  </sheetViews>
  <sheetFormatPr defaultRowHeight="12.75"/>
  <cols>
    <col min="1" max="1" width="4.42578125" style="233" customWidth="1"/>
    <col min="2" max="2" width="21.140625" style="233" customWidth="1"/>
    <col min="3" max="3" width="59.85546875" style="233" customWidth="1"/>
    <col min="4" max="16384" width="9.140625" style="233"/>
  </cols>
  <sheetData>
    <row r="1" spans="1:3" ht="15">
      <c r="A1" s="351" t="s">
        <v>16</v>
      </c>
      <c r="B1" s="351"/>
      <c r="C1" s="351"/>
    </row>
    <row r="2" spans="1:3" ht="15">
      <c r="A2" s="351" t="s">
        <v>12</v>
      </c>
      <c r="B2" s="351"/>
      <c r="C2" s="351"/>
    </row>
    <row r="3" spans="1:3" ht="15">
      <c r="A3" s="351" t="s">
        <v>17</v>
      </c>
      <c r="B3" s="351"/>
      <c r="C3" s="351"/>
    </row>
    <row r="4" spans="1:3" ht="15">
      <c r="A4" s="351" t="s">
        <v>362</v>
      </c>
      <c r="B4" s="351"/>
      <c r="C4" s="351"/>
    </row>
    <row r="5" spans="1:3">
      <c r="A5" s="234"/>
      <c r="B5" s="235" t="s">
        <v>155</v>
      </c>
      <c r="C5" s="334" t="s">
        <v>451</v>
      </c>
    </row>
    <row r="8" spans="1:3" ht="15.75">
      <c r="A8" s="352" t="s">
        <v>156</v>
      </c>
      <c r="B8" s="352"/>
      <c r="C8" s="352"/>
    </row>
    <row r="9" spans="1:3" ht="44.25" customHeight="1">
      <c r="A9" s="348" t="s">
        <v>440</v>
      </c>
      <c r="B9" s="349"/>
      <c r="C9" s="350"/>
    </row>
    <row r="10" spans="1:3" ht="81" customHeight="1">
      <c r="A10" s="236">
        <v>850</v>
      </c>
      <c r="B10" s="237" t="s">
        <v>291</v>
      </c>
      <c r="C10" s="238" t="s">
        <v>358</v>
      </c>
    </row>
    <row r="11" spans="1:3" ht="78.75">
      <c r="A11" s="236">
        <v>850</v>
      </c>
      <c r="B11" s="237" t="s">
        <v>354</v>
      </c>
      <c r="C11" s="238" t="s">
        <v>355</v>
      </c>
    </row>
    <row r="12" spans="1:3" ht="31.5">
      <c r="A12" s="236">
        <v>850</v>
      </c>
      <c r="B12" s="239" t="s">
        <v>279</v>
      </c>
      <c r="C12" s="240" t="s">
        <v>166</v>
      </c>
    </row>
    <row r="13" spans="1:3" ht="94.5">
      <c r="A13" s="236">
        <v>850</v>
      </c>
      <c r="B13" s="241" t="s">
        <v>290</v>
      </c>
      <c r="C13" s="240" t="s">
        <v>292</v>
      </c>
    </row>
    <row r="14" spans="1:3" ht="63">
      <c r="A14" s="236">
        <v>850</v>
      </c>
      <c r="B14" s="242" t="s">
        <v>280</v>
      </c>
      <c r="C14" s="240" t="s">
        <v>359</v>
      </c>
    </row>
    <row r="15" spans="1:3" ht="94.5">
      <c r="A15" s="236">
        <v>850</v>
      </c>
      <c r="B15" s="243" t="s">
        <v>413</v>
      </c>
      <c r="C15" s="244" t="s">
        <v>414</v>
      </c>
    </row>
    <row r="16" spans="1:3" ht="87" customHeight="1">
      <c r="A16" s="236">
        <v>850</v>
      </c>
      <c r="B16" s="245" t="s">
        <v>407</v>
      </c>
      <c r="C16" s="244" t="s">
        <v>408</v>
      </c>
    </row>
    <row r="17" spans="1:3" ht="53.25" customHeight="1">
      <c r="A17" s="236">
        <v>850</v>
      </c>
      <c r="B17" s="245" t="s">
        <v>416</v>
      </c>
      <c r="C17" s="244" t="s">
        <v>415</v>
      </c>
    </row>
    <row r="18" spans="1:3" ht="189">
      <c r="A18" s="236">
        <v>850</v>
      </c>
      <c r="B18" s="246" t="s">
        <v>417</v>
      </c>
      <c r="C18" s="244" t="s">
        <v>441</v>
      </c>
    </row>
    <row r="19" spans="1:3" ht="31.5">
      <c r="A19" s="236">
        <v>850</v>
      </c>
      <c r="B19" s="242" t="s">
        <v>157</v>
      </c>
      <c r="C19" s="247" t="s">
        <v>360</v>
      </c>
    </row>
    <row r="20" spans="1:3" ht="24" customHeight="1">
      <c r="A20" s="236">
        <v>850</v>
      </c>
      <c r="B20" s="242" t="s">
        <v>311</v>
      </c>
      <c r="C20" s="247" t="s">
        <v>361</v>
      </c>
    </row>
    <row r="21" spans="1:3" ht="53.25" customHeight="1">
      <c r="A21" s="236">
        <v>850</v>
      </c>
      <c r="B21" s="242" t="s">
        <v>412</v>
      </c>
      <c r="C21" s="244" t="s">
        <v>442</v>
      </c>
    </row>
    <row r="22" spans="1:3" ht="26.25" customHeight="1">
      <c r="A22" s="236">
        <v>850</v>
      </c>
      <c r="B22" s="246" t="s">
        <v>419</v>
      </c>
      <c r="C22" s="248" t="s">
        <v>418</v>
      </c>
    </row>
    <row r="23" spans="1:3" ht="78.75">
      <c r="A23" s="236">
        <v>850</v>
      </c>
      <c r="B23" s="249" t="s">
        <v>344</v>
      </c>
      <c r="C23" s="240" t="s">
        <v>167</v>
      </c>
    </row>
    <row r="24" spans="1:3" ht="103.5" customHeight="1">
      <c r="A24" s="236">
        <v>850</v>
      </c>
      <c r="B24" s="249" t="s">
        <v>404</v>
      </c>
      <c r="C24" s="240" t="s">
        <v>403</v>
      </c>
    </row>
    <row r="25" spans="1:3" ht="31.5">
      <c r="A25" s="236">
        <v>850</v>
      </c>
      <c r="B25" s="249" t="s">
        <v>352</v>
      </c>
      <c r="C25" s="240" t="s">
        <v>353</v>
      </c>
    </row>
    <row r="26" spans="1:3" ht="31.5">
      <c r="A26" s="236">
        <v>850</v>
      </c>
      <c r="B26" s="249" t="s">
        <v>345</v>
      </c>
      <c r="C26" s="240" t="s">
        <v>420</v>
      </c>
    </row>
    <row r="27" spans="1:3" ht="22.5" customHeight="1">
      <c r="A27" s="236">
        <v>850</v>
      </c>
      <c r="B27" s="249" t="s">
        <v>346</v>
      </c>
      <c r="C27" s="250" t="s">
        <v>321</v>
      </c>
    </row>
    <row r="28" spans="1:3" ht="47.25">
      <c r="A28" s="236">
        <v>850</v>
      </c>
      <c r="B28" s="251" t="s">
        <v>347</v>
      </c>
      <c r="C28" s="240" t="s">
        <v>261</v>
      </c>
    </row>
    <row r="29" spans="1:3" ht="78.75">
      <c r="A29" s="236">
        <v>850</v>
      </c>
      <c r="B29" s="249" t="s">
        <v>348</v>
      </c>
      <c r="C29" s="240" t="s">
        <v>168</v>
      </c>
    </row>
    <row r="30" spans="1:3" ht="31.5">
      <c r="A30" s="236">
        <v>850</v>
      </c>
      <c r="B30" s="252" t="s">
        <v>349</v>
      </c>
      <c r="C30" s="253" t="s">
        <v>281</v>
      </c>
    </row>
    <row r="31" spans="1:3" ht="63">
      <c r="A31" s="236">
        <v>850</v>
      </c>
      <c r="B31" s="249" t="s">
        <v>350</v>
      </c>
      <c r="C31" s="254" t="s">
        <v>283</v>
      </c>
    </row>
    <row r="32" spans="1:3" ht="63">
      <c r="A32" s="236">
        <v>850</v>
      </c>
      <c r="B32" s="242" t="s">
        <v>351</v>
      </c>
      <c r="C32" s="240" t="s">
        <v>282</v>
      </c>
    </row>
    <row r="33" spans="1:3" ht="47.25">
      <c r="A33" s="236">
        <v>850</v>
      </c>
      <c r="B33" s="255" t="s">
        <v>158</v>
      </c>
      <c r="C33" s="254" t="s">
        <v>284</v>
      </c>
    </row>
    <row r="34" spans="1:3" ht="31.5">
      <c r="A34" s="236">
        <v>850</v>
      </c>
      <c r="B34" s="255" t="s">
        <v>159</v>
      </c>
      <c r="C34" s="256" t="s">
        <v>285</v>
      </c>
    </row>
    <row r="35" spans="1:3" ht="47.25">
      <c r="A35" s="236">
        <v>850</v>
      </c>
      <c r="B35" s="255" t="s">
        <v>160</v>
      </c>
      <c r="C35" s="256" t="s">
        <v>286</v>
      </c>
    </row>
    <row r="36" spans="1:3" ht="47.25">
      <c r="A36" s="236">
        <v>850</v>
      </c>
      <c r="B36" s="255" t="s">
        <v>161</v>
      </c>
      <c r="C36" s="256" t="s">
        <v>287</v>
      </c>
    </row>
    <row r="37" spans="1:3" ht="31.5">
      <c r="A37" s="236">
        <v>850</v>
      </c>
      <c r="B37" s="242" t="s">
        <v>162</v>
      </c>
      <c r="C37" s="240" t="s">
        <v>288</v>
      </c>
    </row>
    <row r="38" spans="1:3" ht="31.5">
      <c r="A38" s="236">
        <v>850</v>
      </c>
      <c r="B38" s="242" t="s">
        <v>163</v>
      </c>
      <c r="C38" s="240" t="s">
        <v>289</v>
      </c>
    </row>
    <row r="39" spans="1:3" ht="17.25">
      <c r="B39" s="257"/>
      <c r="C39" s="258"/>
    </row>
  </sheetData>
  <mergeCells count="6">
    <mergeCell ref="A9:C9"/>
    <mergeCell ref="A1:C1"/>
    <mergeCell ref="A2:C2"/>
    <mergeCell ref="A3:C3"/>
    <mergeCell ref="A4:C4"/>
    <mergeCell ref="A8:C8"/>
  </mergeCells>
  <pageMargins left="0.70866141732283461" right="0.70866141732283461"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
  <sheetViews>
    <sheetView workbookViewId="0">
      <selection activeCell="C5" sqref="C5:D5"/>
    </sheetView>
  </sheetViews>
  <sheetFormatPr defaultRowHeight="16.5"/>
  <cols>
    <col min="1" max="1" width="0.5703125" style="2" customWidth="1"/>
    <col min="2" max="2" width="9.140625" style="2"/>
    <col min="3" max="3" width="58.5703125" style="2" customWidth="1"/>
    <col min="4" max="4" width="16.5703125" style="2" customWidth="1"/>
    <col min="5" max="16384" width="9.140625" style="2"/>
  </cols>
  <sheetData>
    <row r="1" spans="2:4">
      <c r="B1" s="367" t="s">
        <v>153</v>
      </c>
      <c r="C1" s="367"/>
      <c r="D1" s="367"/>
    </row>
    <row r="2" spans="2:4">
      <c r="B2" s="367" t="s">
        <v>12</v>
      </c>
      <c r="C2" s="367"/>
      <c r="D2" s="367"/>
    </row>
    <row r="3" spans="2:4">
      <c r="B3" s="367" t="s">
        <v>17</v>
      </c>
      <c r="C3" s="367"/>
      <c r="D3" s="367"/>
    </row>
    <row r="4" spans="2:4">
      <c r="B4" s="395" t="s">
        <v>362</v>
      </c>
      <c r="C4" s="395"/>
      <c r="D4" s="395"/>
    </row>
    <row r="5" spans="2:4">
      <c r="B5" s="204" t="s">
        <v>155</v>
      </c>
      <c r="C5" s="367" t="s">
        <v>452</v>
      </c>
      <c r="D5" s="367"/>
    </row>
    <row r="6" spans="2:4">
      <c r="B6" s="376"/>
      <c r="C6" s="376"/>
      <c r="D6" s="376"/>
    </row>
    <row r="7" spans="2:4">
      <c r="B7" s="396" t="s">
        <v>135</v>
      </c>
      <c r="C7" s="396"/>
      <c r="D7" s="396"/>
    </row>
    <row r="8" spans="2:4">
      <c r="B8" s="397" t="s">
        <v>136</v>
      </c>
      <c r="C8" s="397"/>
      <c r="D8" s="397"/>
    </row>
    <row r="9" spans="2:4">
      <c r="B9" s="397" t="s">
        <v>137</v>
      </c>
      <c r="C9" s="398"/>
      <c r="D9" s="398"/>
    </row>
    <row r="10" spans="2:4">
      <c r="B10" s="397" t="s">
        <v>373</v>
      </c>
      <c r="C10" s="398"/>
      <c r="D10" s="398"/>
    </row>
    <row r="11" spans="2:4">
      <c r="B11" s="194" t="s">
        <v>155</v>
      </c>
    </row>
    <row r="12" spans="2:4" ht="34.5" customHeight="1">
      <c r="B12" s="93" t="s">
        <v>138</v>
      </c>
      <c r="C12" s="93" t="s">
        <v>139</v>
      </c>
      <c r="D12" s="93" t="s">
        <v>318</v>
      </c>
    </row>
    <row r="13" spans="2:4" ht="33">
      <c r="B13" s="4">
        <v>1</v>
      </c>
      <c r="C13" s="11" t="s">
        <v>140</v>
      </c>
      <c r="D13" s="95">
        <v>344604.14</v>
      </c>
    </row>
    <row r="14" spans="2:4" ht="33">
      <c r="B14" s="4">
        <v>2</v>
      </c>
      <c r="C14" s="11" t="s">
        <v>141</v>
      </c>
      <c r="D14" s="95">
        <v>674655.07</v>
      </c>
    </row>
    <row r="15" spans="2:4" ht="33">
      <c r="B15" s="4">
        <v>3</v>
      </c>
      <c r="C15" s="11" t="s">
        <v>142</v>
      </c>
      <c r="D15" s="95">
        <v>96325.91</v>
      </c>
    </row>
    <row r="16" spans="2:4" ht="38.25" customHeight="1">
      <c r="B16" s="4">
        <v>4</v>
      </c>
      <c r="C16" s="11" t="s">
        <v>143</v>
      </c>
      <c r="D16" s="95">
        <v>69985.77</v>
      </c>
    </row>
    <row r="17" spans="2:4" ht="33">
      <c r="B17" s="4">
        <v>5</v>
      </c>
      <c r="C17" s="11" t="s">
        <v>144</v>
      </c>
      <c r="D17" s="95">
        <v>69496.800000000003</v>
      </c>
    </row>
    <row r="18" spans="2:4" ht="43.5" customHeight="1">
      <c r="B18" s="94">
        <v>6</v>
      </c>
      <c r="C18" s="16" t="s">
        <v>145</v>
      </c>
      <c r="D18" s="95">
        <v>65726.8</v>
      </c>
    </row>
    <row r="19" spans="2:4" ht="98.25" customHeight="1">
      <c r="B19" s="202">
        <v>7</v>
      </c>
      <c r="C19" s="159" t="s">
        <v>305</v>
      </c>
      <c r="D19" s="95">
        <v>401764.57</v>
      </c>
    </row>
    <row r="20" spans="2:4" ht="98.25" customHeight="1">
      <c r="B20" s="327">
        <v>8</v>
      </c>
      <c r="C20" s="159" t="s">
        <v>411</v>
      </c>
      <c r="D20" s="95">
        <v>3984.85</v>
      </c>
    </row>
    <row r="21" spans="2:4" ht="21.75" customHeight="1">
      <c r="B21" s="399" t="s">
        <v>52</v>
      </c>
      <c r="C21" s="400"/>
      <c r="D21" s="108">
        <f>SUM(D13:D20)</f>
        <v>1726543.9100000001</v>
      </c>
    </row>
  </sheetData>
  <mergeCells count="11">
    <mergeCell ref="B7:D7"/>
    <mergeCell ref="B8:D8"/>
    <mergeCell ref="B9:D9"/>
    <mergeCell ref="B10:D10"/>
    <mergeCell ref="B21:C21"/>
    <mergeCell ref="B6:D6"/>
    <mergeCell ref="B1:D1"/>
    <mergeCell ref="B2:D2"/>
    <mergeCell ref="B3:D3"/>
    <mergeCell ref="B4:D4"/>
    <mergeCell ref="C5:D5"/>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C5" sqref="C5:E5"/>
    </sheetView>
  </sheetViews>
  <sheetFormatPr defaultRowHeight="12.75"/>
  <cols>
    <col min="1" max="1" width="0.5703125" customWidth="1"/>
    <col min="2" max="2" width="7" customWidth="1"/>
    <col min="3" max="3" width="55.85546875" customWidth="1"/>
    <col min="4" max="4" width="12.28515625" customWidth="1"/>
    <col min="5" max="5" width="10.28515625" customWidth="1"/>
  </cols>
  <sheetData>
    <row r="1" spans="1:5">
      <c r="B1" s="381" t="s">
        <v>152</v>
      </c>
      <c r="C1" s="381"/>
      <c r="D1" s="381"/>
      <c r="E1" s="381"/>
    </row>
    <row r="2" spans="1:5">
      <c r="B2" s="381" t="s">
        <v>12</v>
      </c>
      <c r="C2" s="381"/>
      <c r="D2" s="381"/>
      <c r="E2" s="381"/>
    </row>
    <row r="3" spans="1:5">
      <c r="B3" s="381" t="s">
        <v>17</v>
      </c>
      <c r="C3" s="381"/>
      <c r="D3" s="381"/>
      <c r="E3" s="381"/>
    </row>
    <row r="4" spans="1:5">
      <c r="B4" s="402" t="s">
        <v>362</v>
      </c>
      <c r="C4" s="402"/>
      <c r="D4" s="402"/>
      <c r="E4" s="402"/>
    </row>
    <row r="5" spans="1:5">
      <c r="A5" t="s">
        <v>155</v>
      </c>
      <c r="B5" s="215" t="s">
        <v>155</v>
      </c>
      <c r="C5" s="381" t="s">
        <v>452</v>
      </c>
      <c r="D5" s="381"/>
      <c r="E5" s="381"/>
    </row>
    <row r="6" spans="1:5">
      <c r="B6" s="401"/>
      <c r="C6" s="401"/>
      <c r="D6" s="401"/>
      <c r="E6" s="209"/>
    </row>
    <row r="7" spans="1:5" ht="16.5">
      <c r="B7" s="396" t="s">
        <v>135</v>
      </c>
      <c r="C7" s="396"/>
      <c r="D7" s="396"/>
      <c r="E7" s="210"/>
    </row>
    <row r="8" spans="1:5" ht="16.5">
      <c r="B8" s="397" t="s">
        <v>136</v>
      </c>
      <c r="C8" s="397"/>
      <c r="D8" s="397"/>
      <c r="E8" s="210"/>
    </row>
    <row r="9" spans="1:5" ht="16.5">
      <c r="B9" s="397" t="s">
        <v>137</v>
      </c>
      <c r="C9" s="398"/>
      <c r="D9" s="398"/>
      <c r="E9" s="210"/>
    </row>
    <row r="10" spans="1:5" ht="16.5">
      <c r="B10" s="397" t="s">
        <v>372</v>
      </c>
      <c r="C10" s="398"/>
      <c r="D10" s="398"/>
      <c r="E10" s="210"/>
    </row>
    <row r="11" spans="1:5" ht="16.5">
      <c r="B11" s="210"/>
      <c r="C11" s="210"/>
      <c r="D11" s="210"/>
      <c r="E11" s="210"/>
    </row>
    <row r="12" spans="1:5" ht="34.5" customHeight="1">
      <c r="B12" s="79" t="s">
        <v>138</v>
      </c>
      <c r="C12" s="79" t="s">
        <v>139</v>
      </c>
      <c r="D12" s="79" t="s">
        <v>327</v>
      </c>
      <c r="E12" s="79" t="s">
        <v>371</v>
      </c>
    </row>
    <row r="13" spans="1:5" s="2" customFormat="1" ht="33">
      <c r="B13" s="211">
        <v>1</v>
      </c>
      <c r="C13" s="79" t="s">
        <v>140</v>
      </c>
      <c r="D13" s="212">
        <v>0</v>
      </c>
      <c r="E13" s="213">
        <v>0</v>
      </c>
    </row>
    <row r="14" spans="1:5" s="2" customFormat="1" ht="33">
      <c r="B14" s="211">
        <v>2</v>
      </c>
      <c r="C14" s="79" t="s">
        <v>141</v>
      </c>
      <c r="D14" s="212">
        <v>0</v>
      </c>
      <c r="E14" s="213">
        <v>0</v>
      </c>
    </row>
    <row r="15" spans="1:5" s="2" customFormat="1" ht="33">
      <c r="B15" s="211">
        <v>3</v>
      </c>
      <c r="C15" s="79" t="s">
        <v>142</v>
      </c>
      <c r="D15" s="212">
        <v>0</v>
      </c>
      <c r="E15" s="213">
        <v>0</v>
      </c>
    </row>
    <row r="16" spans="1:5" s="2" customFormat="1" ht="38.25" customHeight="1">
      <c r="B16" s="211">
        <v>4</v>
      </c>
      <c r="C16" s="79" t="s">
        <v>143</v>
      </c>
      <c r="D16" s="212">
        <v>0</v>
      </c>
      <c r="E16" s="213">
        <v>0</v>
      </c>
    </row>
    <row r="17" spans="2:5" s="2" customFormat="1" ht="38.25" customHeight="1">
      <c r="B17" s="211">
        <v>5</v>
      </c>
      <c r="C17" s="79" t="s">
        <v>145</v>
      </c>
      <c r="D17" s="212">
        <v>65726.8</v>
      </c>
      <c r="E17" s="213">
        <v>0</v>
      </c>
    </row>
    <row r="18" spans="2:5" s="2" customFormat="1" ht="33">
      <c r="B18" s="211">
        <v>6</v>
      </c>
      <c r="C18" s="79" t="s">
        <v>144</v>
      </c>
      <c r="D18" s="212">
        <v>0</v>
      </c>
      <c r="E18" s="213">
        <v>0</v>
      </c>
    </row>
    <row r="19" spans="2:5" s="2" customFormat="1" ht="98.25" customHeight="1">
      <c r="B19" s="216">
        <v>7</v>
      </c>
      <c r="C19" s="159" t="s">
        <v>305</v>
      </c>
      <c r="D19" s="212">
        <v>401764.57</v>
      </c>
      <c r="E19" s="213">
        <v>401764.57</v>
      </c>
    </row>
    <row r="20" spans="2:5" s="2" customFormat="1" ht="87.75" customHeight="1">
      <c r="B20" s="326">
        <v>7</v>
      </c>
      <c r="C20" s="16" t="s">
        <v>411</v>
      </c>
      <c r="D20" s="212">
        <v>3984.85</v>
      </c>
      <c r="E20" s="213">
        <v>0</v>
      </c>
    </row>
    <row r="21" spans="2:5" ht="21.75" customHeight="1">
      <c r="B21" s="403" t="s">
        <v>52</v>
      </c>
      <c r="C21" s="404"/>
      <c r="D21" s="214">
        <f>SUM(D13:D19)</f>
        <v>467491.37</v>
      </c>
      <c r="E21" s="214">
        <f>SUM(E13:E20)</f>
        <v>401764.57</v>
      </c>
    </row>
    <row r="22" spans="2:5">
      <c r="B22" s="209"/>
      <c r="C22" s="209"/>
      <c r="D22" s="209"/>
      <c r="E22" s="209"/>
    </row>
  </sheetData>
  <mergeCells count="11">
    <mergeCell ref="B7:D7"/>
    <mergeCell ref="B8:D8"/>
    <mergeCell ref="B9:D9"/>
    <mergeCell ref="B10:D10"/>
    <mergeCell ref="B21:C21"/>
    <mergeCell ref="B6:D6"/>
    <mergeCell ref="B1:E1"/>
    <mergeCell ref="B2:E2"/>
    <mergeCell ref="B3:E3"/>
    <mergeCell ref="B4:E4"/>
    <mergeCell ref="C5:E5"/>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B15" sqref="B15"/>
    </sheetView>
  </sheetViews>
  <sheetFormatPr defaultRowHeight="16.5"/>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c r="A1" s="367" t="s">
        <v>463</v>
      </c>
      <c r="B1" s="367"/>
      <c r="C1" s="367"/>
    </row>
    <row r="2" spans="1:5">
      <c r="A2" s="367" t="s">
        <v>12</v>
      </c>
      <c r="B2" s="367"/>
      <c r="C2" s="367"/>
    </row>
    <row r="3" spans="1:5">
      <c r="A3" s="367" t="s">
        <v>17</v>
      </c>
      <c r="B3" s="367"/>
      <c r="C3" s="367"/>
    </row>
    <row r="4" spans="1:5">
      <c r="A4" s="367" t="s">
        <v>362</v>
      </c>
      <c r="B4" s="367"/>
      <c r="C4" s="367"/>
    </row>
    <row r="5" spans="1:5">
      <c r="A5" s="196" t="s">
        <v>155</v>
      </c>
      <c r="B5" s="367" t="s">
        <v>451</v>
      </c>
      <c r="C5" s="367"/>
      <c r="D5" s="343"/>
    </row>
    <row r="6" spans="1:5">
      <c r="C6" s="367"/>
      <c r="D6" s="367"/>
    </row>
    <row r="7" spans="1:5">
      <c r="A7" s="363" t="s">
        <v>6</v>
      </c>
      <c r="B7" s="363"/>
      <c r="C7" s="363"/>
    </row>
    <row r="8" spans="1:5">
      <c r="A8" s="363" t="s">
        <v>7</v>
      </c>
      <c r="B8" s="363"/>
      <c r="C8" s="363"/>
    </row>
    <row r="9" spans="1:5">
      <c r="A9" s="363" t="s">
        <v>370</v>
      </c>
      <c r="B9" s="363"/>
      <c r="C9" s="363"/>
    </row>
    <row r="11" spans="1:5" ht="45" customHeight="1">
      <c r="A11" s="1" t="s">
        <v>1</v>
      </c>
      <c r="B11" s="1" t="s">
        <v>5</v>
      </c>
      <c r="C11" s="3" t="s">
        <v>319</v>
      </c>
      <c r="D11" s="5"/>
      <c r="E11" s="5"/>
    </row>
    <row r="12" spans="1:5" ht="33">
      <c r="A12" s="88" t="s">
        <v>105</v>
      </c>
      <c r="B12" s="92" t="s">
        <v>24</v>
      </c>
      <c r="C12" s="87">
        <f>C14-C13</f>
        <v>1350000.0000000075</v>
      </c>
      <c r="D12" s="89"/>
      <c r="E12" s="89"/>
    </row>
    <row r="13" spans="1:5" ht="35.25" customHeight="1">
      <c r="A13" s="8" t="s">
        <v>102</v>
      </c>
      <c r="B13" s="12" t="s">
        <v>19</v>
      </c>
      <c r="C13" s="96">
        <f>'[1]1'!C43</f>
        <v>41452867.719999999</v>
      </c>
      <c r="D13" s="90"/>
      <c r="E13" s="90"/>
    </row>
    <row r="14" spans="1:5" ht="32.25" customHeight="1">
      <c r="A14" s="8" t="s">
        <v>103</v>
      </c>
      <c r="B14" s="12" t="s">
        <v>25</v>
      </c>
      <c r="C14" s="96">
        <f>'[1]3'!C41</f>
        <v>42802867.720000006</v>
      </c>
      <c r="D14" s="90"/>
      <c r="E14" s="90"/>
    </row>
    <row r="15" spans="1:5" ht="18" customHeight="1">
      <c r="A15" s="9"/>
      <c r="B15" s="6" t="s">
        <v>104</v>
      </c>
      <c r="C15" s="97">
        <f>C12</f>
        <v>1350000.0000000075</v>
      </c>
      <c r="D15" s="91"/>
      <c r="E15" s="91"/>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abSelected="1" workbookViewId="0">
      <selection activeCell="D11" sqref="D11"/>
    </sheetView>
  </sheetViews>
  <sheetFormatPr defaultRowHeight="12.75"/>
  <cols>
    <col min="1" max="1" width="26.28515625" customWidth="1"/>
    <col min="2" max="2" width="40.85546875" customWidth="1"/>
    <col min="3" max="3" width="15.28515625" customWidth="1"/>
    <col min="4" max="4" width="13.42578125"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6.5">
      <c r="A1" s="367" t="s">
        <v>164</v>
      </c>
      <c r="B1" s="367"/>
      <c r="C1" s="367"/>
      <c r="D1" s="406"/>
    </row>
    <row r="2" spans="1:5" ht="16.5">
      <c r="A2" s="367" t="s">
        <v>12</v>
      </c>
      <c r="B2" s="367"/>
      <c r="C2" s="367"/>
      <c r="D2" s="406"/>
    </row>
    <row r="3" spans="1:5" ht="16.5">
      <c r="A3" s="367" t="s">
        <v>17</v>
      </c>
      <c r="B3" s="367"/>
      <c r="C3" s="367"/>
      <c r="D3" s="406"/>
    </row>
    <row r="4" spans="1:5" ht="16.5">
      <c r="A4" s="367" t="s">
        <v>362</v>
      </c>
      <c r="B4" s="367"/>
      <c r="C4" s="367"/>
      <c r="D4" s="406"/>
    </row>
    <row r="5" spans="1:5" ht="16.5">
      <c r="A5" s="196" t="s">
        <v>155</v>
      </c>
      <c r="B5" s="407" t="s">
        <v>451</v>
      </c>
      <c r="C5" s="407"/>
      <c r="D5" s="407"/>
    </row>
    <row r="6" spans="1:5" ht="16.5">
      <c r="A6" s="2"/>
      <c r="B6" s="2"/>
      <c r="C6" s="367"/>
      <c r="D6" s="367"/>
    </row>
    <row r="7" spans="1:5" ht="16.5">
      <c r="A7" s="405" t="s">
        <v>6</v>
      </c>
      <c r="B7" s="405"/>
      <c r="C7" s="405"/>
      <c r="D7" s="2"/>
    </row>
    <row r="8" spans="1:5" ht="16.5">
      <c r="A8" s="405" t="s">
        <v>7</v>
      </c>
      <c r="B8" s="405"/>
      <c r="C8" s="405"/>
      <c r="D8" s="2"/>
    </row>
    <row r="9" spans="1:5" ht="16.5">
      <c r="A9" s="405" t="s">
        <v>369</v>
      </c>
      <c r="B9" s="405"/>
      <c r="C9" s="405"/>
      <c r="D9" s="2"/>
    </row>
    <row r="10" spans="1:5" ht="16.5">
      <c r="A10" s="2"/>
      <c r="B10" s="2"/>
      <c r="C10" s="2"/>
      <c r="D10" s="2"/>
    </row>
    <row r="11" spans="1:5" ht="45" customHeight="1">
      <c r="A11" s="1" t="s">
        <v>1</v>
      </c>
      <c r="B11" s="1" t="s">
        <v>5</v>
      </c>
      <c r="C11" s="3" t="s">
        <v>328</v>
      </c>
      <c r="D11" s="3" t="s">
        <v>466</v>
      </c>
      <c r="E11" s="103"/>
    </row>
    <row r="12" spans="1:5" ht="31.5">
      <c r="A12" s="88" t="s">
        <v>105</v>
      </c>
      <c r="B12" s="331" t="s">
        <v>24</v>
      </c>
      <c r="C12" s="87">
        <f>C14-C13</f>
        <v>0</v>
      </c>
      <c r="D12" s="87">
        <f>D14-D13</f>
        <v>0</v>
      </c>
      <c r="E12" s="100"/>
    </row>
    <row r="13" spans="1:5" ht="39.75" customHeight="1">
      <c r="A13" s="8" t="s">
        <v>102</v>
      </c>
      <c r="B13" s="332" t="s">
        <v>19</v>
      </c>
      <c r="C13" s="96">
        <f>'[1]2'!C40</f>
        <v>28617939</v>
      </c>
      <c r="D13" s="96">
        <f>'[2]дох 21-22'!D39</f>
        <v>19466219</v>
      </c>
      <c r="E13" s="102"/>
    </row>
    <row r="14" spans="1:5" ht="48.75" customHeight="1">
      <c r="A14" s="8" t="s">
        <v>103</v>
      </c>
      <c r="B14" s="332" t="s">
        <v>25</v>
      </c>
      <c r="C14" s="96">
        <f>'[1]4'!C42</f>
        <v>28617939</v>
      </c>
      <c r="D14" s="96">
        <f>'[2]по виду расх 21-22'!E123</f>
        <v>19466219</v>
      </c>
      <c r="E14" s="102"/>
    </row>
    <row r="15" spans="1:5" ht="33" customHeight="1">
      <c r="A15" s="9"/>
      <c r="B15" s="333" t="s">
        <v>104</v>
      </c>
      <c r="C15" s="97">
        <f>C12</f>
        <v>0</v>
      </c>
      <c r="D15" s="97">
        <f>D12</f>
        <v>0</v>
      </c>
      <c r="E15" s="101"/>
    </row>
  </sheetData>
  <mergeCells count="9">
    <mergeCell ref="A7:C7"/>
    <mergeCell ref="A8:C8"/>
    <mergeCell ref="A9:C9"/>
    <mergeCell ref="A1:D1"/>
    <mergeCell ref="A2:D2"/>
    <mergeCell ref="A3:D3"/>
    <mergeCell ref="A4:D4"/>
    <mergeCell ref="B5:D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selection activeCell="B2" sqref="B2:C2"/>
    </sheetView>
  </sheetViews>
  <sheetFormatPr defaultRowHeight="16.5"/>
  <cols>
    <col min="1" max="1" width="23.42578125" style="259" customWidth="1"/>
    <col min="2" max="2" width="52.42578125" style="259" customWidth="1"/>
    <col min="3" max="3" width="13.42578125" style="259" customWidth="1"/>
    <col min="4" max="4" width="10.42578125" style="259" customWidth="1"/>
    <col min="5" max="5" width="10" style="259" customWidth="1"/>
    <col min="6" max="6" width="31.28515625" style="261" customWidth="1"/>
    <col min="7" max="7" width="38.5703125" style="259" customWidth="1"/>
    <col min="8" max="16384" width="9.140625" style="259"/>
  </cols>
  <sheetData>
    <row r="1" spans="1:7">
      <c r="A1" s="259" t="s">
        <v>155</v>
      </c>
      <c r="B1" s="356" t="s">
        <v>8</v>
      </c>
      <c r="C1" s="356"/>
      <c r="E1" s="260"/>
    </row>
    <row r="2" spans="1:7">
      <c r="B2" s="356" t="s">
        <v>12</v>
      </c>
      <c r="C2" s="356"/>
      <c r="E2" s="262"/>
    </row>
    <row r="3" spans="1:7">
      <c r="A3" s="259" t="s">
        <v>155</v>
      </c>
      <c r="B3" s="356" t="s">
        <v>17</v>
      </c>
      <c r="C3" s="356"/>
    </row>
    <row r="4" spans="1:7">
      <c r="A4" s="263" t="s">
        <v>155</v>
      </c>
      <c r="B4" s="356" t="s">
        <v>362</v>
      </c>
      <c r="C4" s="356"/>
    </row>
    <row r="5" spans="1:7">
      <c r="B5" s="356" t="s">
        <v>451</v>
      </c>
      <c r="C5" s="356"/>
    </row>
    <row r="6" spans="1:7">
      <c r="B6" s="339"/>
      <c r="C6" s="339"/>
    </row>
    <row r="7" spans="1:7">
      <c r="A7" s="353" t="s">
        <v>107</v>
      </c>
      <c r="B7" s="353"/>
      <c r="C7" s="353"/>
    </row>
    <row r="8" spans="1:7">
      <c r="A8" s="353" t="s">
        <v>363</v>
      </c>
      <c r="B8" s="353"/>
      <c r="C8" s="353"/>
    </row>
    <row r="9" spans="1:7">
      <c r="A9" s="353" t="s">
        <v>0</v>
      </c>
      <c r="B9" s="353"/>
      <c r="C9" s="353"/>
    </row>
    <row r="11" spans="1:7" ht="33">
      <c r="A11" s="264" t="s">
        <v>108</v>
      </c>
      <c r="B11" s="264" t="s">
        <v>109</v>
      </c>
      <c r="C11" s="264" t="s">
        <v>315</v>
      </c>
      <c r="D11" s="265"/>
      <c r="E11" s="265"/>
    </row>
    <row r="12" spans="1:7" ht="21.75" customHeight="1">
      <c r="A12" s="266" t="s">
        <v>110</v>
      </c>
      <c r="B12" s="266" t="s">
        <v>111</v>
      </c>
      <c r="C12" s="267">
        <f>C13+C15+C22+C20</f>
        <v>9495000</v>
      </c>
      <c r="D12" s="268"/>
      <c r="E12" s="268"/>
    </row>
    <row r="13" spans="1:7" ht="24" customHeight="1">
      <c r="A13" s="269" t="s">
        <v>112</v>
      </c>
      <c r="B13" s="269" t="s">
        <v>113</v>
      </c>
      <c r="C13" s="270">
        <f>C14</f>
        <v>1403000</v>
      </c>
      <c r="D13" s="271"/>
      <c r="E13" s="271"/>
    </row>
    <row r="14" spans="1:7" ht="22.5" customHeight="1">
      <c r="A14" s="272" t="s">
        <v>263</v>
      </c>
      <c r="B14" s="272" t="s">
        <v>114</v>
      </c>
      <c r="C14" s="273">
        <v>1403000</v>
      </c>
      <c r="D14" s="274"/>
      <c r="E14" s="274"/>
    </row>
    <row r="15" spans="1:7" ht="34.5" customHeight="1">
      <c r="A15" s="269" t="s">
        <v>115</v>
      </c>
      <c r="B15" s="275" t="s">
        <v>116</v>
      </c>
      <c r="C15" s="270">
        <f>C16</f>
        <v>2937000</v>
      </c>
      <c r="D15" s="274"/>
      <c r="E15" s="274"/>
      <c r="F15" s="276"/>
      <c r="G15" s="276"/>
    </row>
    <row r="16" spans="1:7" ht="36" customHeight="1">
      <c r="A16" s="272" t="s">
        <v>264</v>
      </c>
      <c r="B16" s="277" t="s">
        <v>117</v>
      </c>
      <c r="C16" s="273">
        <f>C17+C18+C19</f>
        <v>2937000</v>
      </c>
      <c r="D16" s="274"/>
      <c r="E16" s="274"/>
      <c r="F16" s="278"/>
      <c r="G16" s="278"/>
    </row>
    <row r="17" spans="1:7" ht="119.25" customHeight="1">
      <c r="A17" s="272" t="s">
        <v>422</v>
      </c>
      <c r="B17" s="277" t="s">
        <v>421</v>
      </c>
      <c r="C17" s="273">
        <v>1260000</v>
      </c>
      <c r="D17" s="274"/>
      <c r="E17" s="274"/>
      <c r="F17" s="278"/>
      <c r="G17" s="278"/>
    </row>
    <row r="18" spans="1:7" ht="152.25" customHeight="1">
      <c r="A18" s="272" t="s">
        <v>424</v>
      </c>
      <c r="B18" s="277" t="s">
        <v>423</v>
      </c>
      <c r="C18" s="273">
        <v>7000</v>
      </c>
      <c r="D18" s="274"/>
      <c r="E18" s="274"/>
      <c r="F18" s="278"/>
      <c r="G18" s="278"/>
    </row>
    <row r="19" spans="1:7" ht="142.5" customHeight="1">
      <c r="A19" s="272" t="s">
        <v>425</v>
      </c>
      <c r="B19" s="277" t="s">
        <v>426</v>
      </c>
      <c r="C19" s="273">
        <v>1670000</v>
      </c>
      <c r="D19" s="274"/>
      <c r="E19" s="274"/>
      <c r="F19" s="278"/>
      <c r="G19" s="278"/>
    </row>
    <row r="20" spans="1:7" ht="25.5" customHeight="1">
      <c r="A20" s="269" t="s">
        <v>313</v>
      </c>
      <c r="B20" s="279" t="s">
        <v>427</v>
      </c>
      <c r="C20" s="270">
        <f>C21</f>
        <v>1000</v>
      </c>
      <c r="D20" s="274"/>
      <c r="E20" s="274"/>
      <c r="F20" s="278"/>
      <c r="G20" s="278"/>
    </row>
    <row r="21" spans="1:7" ht="33.75" customHeight="1">
      <c r="A21" s="272" t="s">
        <v>428</v>
      </c>
      <c r="B21" s="277" t="s">
        <v>314</v>
      </c>
      <c r="C21" s="273">
        <v>1000</v>
      </c>
      <c r="D21" s="274"/>
      <c r="E21" s="274"/>
      <c r="F21" s="278"/>
      <c r="G21" s="278"/>
    </row>
    <row r="22" spans="1:7" ht="18.75" customHeight="1">
      <c r="A22" s="269" t="s">
        <v>118</v>
      </c>
      <c r="B22" s="269" t="s">
        <v>119</v>
      </c>
      <c r="C22" s="270">
        <f>C23+C25</f>
        <v>5154000</v>
      </c>
      <c r="D22" s="271"/>
      <c r="E22" s="271"/>
    </row>
    <row r="23" spans="1:7" ht="20.25" customHeight="1">
      <c r="A23" s="280" t="s">
        <v>265</v>
      </c>
      <c r="B23" s="272" t="s">
        <v>121</v>
      </c>
      <c r="C23" s="273">
        <f>C24</f>
        <v>773000</v>
      </c>
      <c r="D23" s="274"/>
      <c r="E23" s="274"/>
    </row>
    <row r="24" spans="1:7" ht="54.75" customHeight="1">
      <c r="A24" s="272" t="s">
        <v>266</v>
      </c>
      <c r="B24" s="277" t="s">
        <v>429</v>
      </c>
      <c r="C24" s="273">
        <v>773000</v>
      </c>
      <c r="D24" s="274"/>
      <c r="E24" s="274"/>
    </row>
    <row r="25" spans="1:7" ht="21.75" customHeight="1">
      <c r="A25" s="272" t="s">
        <v>267</v>
      </c>
      <c r="B25" s="272" t="s">
        <v>123</v>
      </c>
      <c r="C25" s="273">
        <f>C26+C27</f>
        <v>4381000</v>
      </c>
      <c r="D25" s="274"/>
      <c r="E25" s="274"/>
    </row>
    <row r="26" spans="1:7" ht="47.25" customHeight="1">
      <c r="A26" s="272" t="s">
        <v>268</v>
      </c>
      <c r="B26" s="277" t="s">
        <v>430</v>
      </c>
      <c r="C26" s="273">
        <v>3181000</v>
      </c>
      <c r="D26" s="274"/>
      <c r="E26" s="274"/>
    </row>
    <row r="27" spans="1:7" ht="51.75" customHeight="1">
      <c r="A27" s="272" t="s">
        <v>269</v>
      </c>
      <c r="B27" s="277" t="s">
        <v>431</v>
      </c>
      <c r="C27" s="273">
        <v>1200000</v>
      </c>
      <c r="D27" s="274"/>
      <c r="E27" s="274"/>
    </row>
    <row r="28" spans="1:7" ht="45.75" hidden="1" customHeight="1">
      <c r="A28" s="272"/>
      <c r="B28" s="277"/>
      <c r="C28" s="273"/>
      <c r="D28" s="274"/>
      <c r="E28" s="274"/>
    </row>
    <row r="29" spans="1:7" ht="18.75" customHeight="1">
      <c r="A29" s="266" t="s">
        <v>124</v>
      </c>
      <c r="B29" s="281" t="s">
        <v>125</v>
      </c>
      <c r="C29" s="267">
        <f>C30</f>
        <v>31957867.719999999</v>
      </c>
      <c r="D29" s="268"/>
      <c r="E29" s="268"/>
    </row>
    <row r="30" spans="1:7" ht="40.5" customHeight="1">
      <c r="A30" s="272" t="s">
        <v>126</v>
      </c>
      <c r="B30" s="277" t="s">
        <v>127</v>
      </c>
      <c r="C30" s="273">
        <f>C31+C34+C41+C39</f>
        <v>31957867.719999999</v>
      </c>
      <c r="D30" s="274"/>
      <c r="E30" s="274"/>
    </row>
    <row r="31" spans="1:7" ht="40.5" customHeight="1">
      <c r="A31" s="269" t="s">
        <v>432</v>
      </c>
      <c r="B31" s="275" t="s">
        <v>433</v>
      </c>
      <c r="C31" s="270">
        <f>C32+C33</f>
        <v>13346100</v>
      </c>
      <c r="D31" s="274"/>
      <c r="E31" s="274"/>
    </row>
    <row r="32" spans="1:7" ht="54.75" customHeight="1">
      <c r="A32" s="272" t="s">
        <v>435</v>
      </c>
      <c r="B32" s="277" t="s">
        <v>442</v>
      </c>
      <c r="C32" s="273">
        <v>12564000</v>
      </c>
      <c r="D32" s="274"/>
      <c r="E32" s="274"/>
    </row>
    <row r="33" spans="1:6" s="2" customFormat="1" ht="75.75" customHeight="1">
      <c r="A33" s="329" t="s">
        <v>464</v>
      </c>
      <c r="B33" s="12" t="s">
        <v>465</v>
      </c>
      <c r="C33" s="330">
        <v>782100</v>
      </c>
      <c r="D33" s="7"/>
      <c r="E33" s="7"/>
    </row>
    <row r="34" spans="1:6" ht="41.25" customHeight="1">
      <c r="A34" s="282" t="s">
        <v>397</v>
      </c>
      <c r="B34" s="275" t="s">
        <v>434</v>
      </c>
      <c r="C34" s="270">
        <f>C35+C36+C37+C38</f>
        <v>14306297</v>
      </c>
      <c r="D34" s="274"/>
      <c r="E34" s="274"/>
    </row>
    <row r="35" spans="1:6" ht="75" customHeight="1">
      <c r="A35" s="272" t="s">
        <v>396</v>
      </c>
      <c r="B35" s="277" t="s">
        <v>167</v>
      </c>
      <c r="C35" s="273">
        <v>5876339</v>
      </c>
      <c r="D35" s="274"/>
      <c r="E35" s="274"/>
      <c r="F35" s="259"/>
    </row>
    <row r="36" spans="1:6" ht="47.25" customHeight="1">
      <c r="A36" s="283" t="s">
        <v>398</v>
      </c>
      <c r="B36" s="277" t="s">
        <v>353</v>
      </c>
      <c r="C36" s="273">
        <v>1118298</v>
      </c>
      <c r="F36" s="259"/>
    </row>
    <row r="37" spans="1:6" s="2" customFormat="1" ht="75.75" customHeight="1">
      <c r="A37" s="329" t="s">
        <v>449</v>
      </c>
      <c r="B37" s="12" t="s">
        <v>450</v>
      </c>
      <c r="C37" s="330">
        <v>7287510</v>
      </c>
      <c r="D37" s="7"/>
      <c r="E37" s="7"/>
    </row>
    <row r="38" spans="1:6" s="2" customFormat="1" ht="42" customHeight="1">
      <c r="A38" s="283" t="s">
        <v>461</v>
      </c>
      <c r="B38" s="11" t="s">
        <v>462</v>
      </c>
      <c r="C38" s="330">
        <v>24150</v>
      </c>
      <c r="D38" s="7"/>
      <c r="E38" s="7"/>
    </row>
    <row r="39" spans="1:6" ht="41.25" customHeight="1">
      <c r="A39" s="269" t="s">
        <v>436</v>
      </c>
      <c r="B39" s="275" t="s">
        <v>437</v>
      </c>
      <c r="C39" s="270">
        <f>C40</f>
        <v>233531</v>
      </c>
      <c r="D39" s="274"/>
      <c r="E39" s="274"/>
      <c r="F39" s="259"/>
    </row>
    <row r="40" spans="1:6" ht="48.75" customHeight="1">
      <c r="A40" s="284" t="s">
        <v>395</v>
      </c>
      <c r="B40" s="277" t="s">
        <v>261</v>
      </c>
      <c r="C40" s="285">
        <v>233531</v>
      </c>
      <c r="F40" s="259"/>
    </row>
    <row r="41" spans="1:6" ht="23.25" customHeight="1">
      <c r="A41" s="269" t="s">
        <v>438</v>
      </c>
      <c r="B41" s="275" t="s">
        <v>131</v>
      </c>
      <c r="C41" s="270">
        <f>C42</f>
        <v>4071939.72</v>
      </c>
      <c r="D41" s="274"/>
      <c r="E41" s="274"/>
      <c r="F41" s="259"/>
    </row>
    <row r="42" spans="1:6" ht="88.5" customHeight="1">
      <c r="A42" s="286" t="s">
        <v>394</v>
      </c>
      <c r="B42" s="277" t="s">
        <v>168</v>
      </c>
      <c r="C42" s="287">
        <v>4071939.72</v>
      </c>
      <c r="D42" s="274"/>
      <c r="E42" s="274"/>
      <c r="F42" s="259"/>
    </row>
    <row r="43" spans="1:6" ht="20.25" customHeight="1">
      <c r="A43" s="354" t="s">
        <v>262</v>
      </c>
      <c r="B43" s="355"/>
      <c r="C43" s="270">
        <f>C12+C29</f>
        <v>41452867.719999999</v>
      </c>
      <c r="D43" s="288"/>
      <c r="E43" s="288"/>
      <c r="F43" s="259"/>
    </row>
  </sheetData>
  <mergeCells count="9">
    <mergeCell ref="A8:C8"/>
    <mergeCell ref="A9:C9"/>
    <mergeCell ref="A43:B43"/>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B2" sqref="B2:D2"/>
    </sheetView>
  </sheetViews>
  <sheetFormatPr defaultRowHeight="12.75"/>
  <cols>
    <col min="1" max="1" width="20.7109375" style="292" customWidth="1"/>
    <col min="2" max="2" width="41.140625" style="292" customWidth="1"/>
    <col min="3" max="3" width="12.7109375" style="325" customWidth="1"/>
    <col min="4" max="4" width="12.85546875" style="292" customWidth="1"/>
    <col min="5" max="5" width="10" style="292" customWidth="1"/>
    <col min="6" max="6" width="31.28515625" style="291" customWidth="1"/>
    <col min="7" max="7" width="38.5703125" style="292" customWidth="1"/>
    <col min="8" max="16384" width="9.140625" style="292"/>
  </cols>
  <sheetData>
    <row r="1" spans="1:7">
      <c r="A1" s="289" t="s">
        <v>155</v>
      </c>
      <c r="B1" s="360" t="s">
        <v>99</v>
      </c>
      <c r="C1" s="361"/>
      <c r="D1" s="362"/>
      <c r="E1" s="290"/>
    </row>
    <row r="2" spans="1:7">
      <c r="A2" s="328" t="s">
        <v>155</v>
      </c>
      <c r="B2" s="361" t="s">
        <v>12</v>
      </c>
      <c r="C2" s="361"/>
      <c r="D2" s="362"/>
      <c r="E2" s="293"/>
    </row>
    <row r="3" spans="1:7">
      <c r="B3" s="361" t="s">
        <v>17</v>
      </c>
      <c r="C3" s="361"/>
      <c r="D3" s="362"/>
    </row>
    <row r="4" spans="1:7">
      <c r="B4" s="361" t="s">
        <v>362</v>
      </c>
      <c r="C4" s="361"/>
      <c r="D4" s="362"/>
    </row>
    <row r="5" spans="1:7">
      <c r="B5" s="360" t="s">
        <v>451</v>
      </c>
      <c r="C5" s="361"/>
      <c r="D5" s="362"/>
    </row>
    <row r="6" spans="1:7">
      <c r="A6" s="292" t="s">
        <v>155</v>
      </c>
      <c r="B6" s="340"/>
      <c r="C6" s="294"/>
    </row>
    <row r="7" spans="1:7">
      <c r="A7" s="357" t="s">
        <v>107</v>
      </c>
      <c r="B7" s="357"/>
      <c r="C7" s="357"/>
    </row>
    <row r="8" spans="1:7">
      <c r="A8" s="357" t="s">
        <v>364</v>
      </c>
      <c r="B8" s="357"/>
      <c r="C8" s="357"/>
    </row>
    <row r="9" spans="1:7">
      <c r="A9" s="357" t="s">
        <v>154</v>
      </c>
      <c r="B9" s="357"/>
      <c r="C9" s="357"/>
    </row>
    <row r="11" spans="1:7" ht="25.5">
      <c r="A11" s="295" t="s">
        <v>108</v>
      </c>
      <c r="B11" s="296" t="s">
        <v>109</v>
      </c>
      <c r="C11" s="297" t="s">
        <v>324</v>
      </c>
      <c r="D11" s="295" t="s">
        <v>365</v>
      </c>
      <c r="E11" s="298"/>
    </row>
    <row r="12" spans="1:7" ht="18" customHeight="1">
      <c r="A12" s="299" t="s">
        <v>110</v>
      </c>
      <c r="B12" s="299" t="s">
        <v>111</v>
      </c>
      <c r="C12" s="300">
        <f>C13+C15+C22+C20</f>
        <v>11728000</v>
      </c>
      <c r="D12" s="300">
        <f>D13+D15+D22+D20</f>
        <v>12053000</v>
      </c>
      <c r="E12" s="301"/>
    </row>
    <row r="13" spans="1:7">
      <c r="A13" s="302" t="s">
        <v>112</v>
      </c>
      <c r="B13" s="302" t="s">
        <v>113</v>
      </c>
      <c r="C13" s="303">
        <f>C14</f>
        <v>1486000</v>
      </c>
      <c r="D13" s="303">
        <f>D14</f>
        <v>1486000</v>
      </c>
      <c r="E13" s="304"/>
    </row>
    <row r="14" spans="1:7" ht="22.5" customHeight="1">
      <c r="A14" s="305" t="s">
        <v>263</v>
      </c>
      <c r="B14" s="305" t="s">
        <v>114</v>
      </c>
      <c r="C14" s="306">
        <v>1486000</v>
      </c>
      <c r="D14" s="306">
        <v>1486000</v>
      </c>
      <c r="E14" s="307"/>
    </row>
    <row r="15" spans="1:7" ht="40.5" customHeight="1">
      <c r="A15" s="302" t="s">
        <v>115</v>
      </c>
      <c r="B15" s="308" t="s">
        <v>116</v>
      </c>
      <c r="C15" s="303">
        <f>C16</f>
        <v>3082000</v>
      </c>
      <c r="D15" s="303">
        <f>D16</f>
        <v>3287000</v>
      </c>
      <c r="E15" s="307"/>
      <c r="F15" s="309"/>
      <c r="G15" s="309"/>
    </row>
    <row r="16" spans="1:7" ht="43.5" customHeight="1">
      <c r="A16" s="302" t="s">
        <v>264</v>
      </c>
      <c r="B16" s="308" t="s">
        <v>117</v>
      </c>
      <c r="C16" s="303">
        <f>C17+C18+C19</f>
        <v>3082000</v>
      </c>
      <c r="D16" s="303">
        <f>D17+D18+D19</f>
        <v>3287000</v>
      </c>
      <c r="E16" s="307"/>
      <c r="F16" s="310"/>
      <c r="G16" s="310"/>
    </row>
    <row r="17" spans="1:7" ht="125.25" customHeight="1">
      <c r="A17" s="305" t="s">
        <v>422</v>
      </c>
      <c r="B17" s="308" t="s">
        <v>421</v>
      </c>
      <c r="C17" s="306">
        <v>1340000</v>
      </c>
      <c r="D17" s="306">
        <v>1450000</v>
      </c>
      <c r="E17" s="307"/>
      <c r="F17" s="310"/>
      <c r="G17" s="310"/>
    </row>
    <row r="18" spans="1:7" ht="142.5" customHeight="1">
      <c r="A18" s="305" t="s">
        <v>424</v>
      </c>
      <c r="B18" s="308" t="s">
        <v>423</v>
      </c>
      <c r="C18" s="306">
        <v>7000</v>
      </c>
      <c r="D18" s="306">
        <v>8000</v>
      </c>
      <c r="E18" s="307"/>
      <c r="F18" s="310"/>
      <c r="G18" s="310"/>
    </row>
    <row r="19" spans="1:7" ht="124.5" customHeight="1">
      <c r="A19" s="305" t="s">
        <v>425</v>
      </c>
      <c r="B19" s="308" t="s">
        <v>426</v>
      </c>
      <c r="C19" s="306">
        <v>1735000</v>
      </c>
      <c r="D19" s="306">
        <v>1829000</v>
      </c>
      <c r="E19" s="307"/>
      <c r="F19" s="310"/>
      <c r="G19" s="310"/>
    </row>
    <row r="20" spans="1:7" s="259" customFormat="1" ht="25.5" customHeight="1">
      <c r="A20" s="302" t="s">
        <v>313</v>
      </c>
      <c r="B20" s="312" t="s">
        <v>427</v>
      </c>
      <c r="C20" s="313">
        <f>C21</f>
        <v>1000</v>
      </c>
      <c r="D20" s="314">
        <f>D21</f>
        <v>1000</v>
      </c>
      <c r="E20" s="274"/>
      <c r="F20" s="278"/>
      <c r="G20" s="278"/>
    </row>
    <row r="21" spans="1:7" s="259" customFormat="1" ht="33.75" customHeight="1">
      <c r="A21" s="302" t="s">
        <v>428</v>
      </c>
      <c r="B21" s="308" t="s">
        <v>314</v>
      </c>
      <c r="C21" s="313">
        <v>1000</v>
      </c>
      <c r="D21" s="314">
        <v>1000</v>
      </c>
      <c r="E21" s="274"/>
      <c r="F21" s="278"/>
      <c r="G21" s="278"/>
    </row>
    <row r="22" spans="1:7" ht="17.25" customHeight="1">
      <c r="A22" s="302" t="s">
        <v>118</v>
      </c>
      <c r="B22" s="302" t="s">
        <v>119</v>
      </c>
      <c r="C22" s="303">
        <f>C23+C25</f>
        <v>7159000</v>
      </c>
      <c r="D22" s="303">
        <f>D23+D25</f>
        <v>7279000</v>
      </c>
      <c r="E22" s="304"/>
    </row>
    <row r="23" spans="1:7" ht="19.5" customHeight="1">
      <c r="A23" s="315" t="s">
        <v>120</v>
      </c>
      <c r="B23" s="302" t="s">
        <v>121</v>
      </c>
      <c r="C23" s="303">
        <v>500000</v>
      </c>
      <c r="D23" s="303">
        <f>D24</f>
        <v>550000</v>
      </c>
      <c r="E23" s="316"/>
    </row>
    <row r="24" spans="1:7" ht="51">
      <c r="A24" s="305" t="s">
        <v>266</v>
      </c>
      <c r="B24" s="311" t="s">
        <v>429</v>
      </c>
      <c r="C24" s="306">
        <v>500000</v>
      </c>
      <c r="D24" s="306">
        <v>550000</v>
      </c>
      <c r="E24" s="307"/>
    </row>
    <row r="25" spans="1:7" ht="20.25" customHeight="1">
      <c r="A25" s="302" t="s">
        <v>122</v>
      </c>
      <c r="B25" s="302" t="s">
        <v>123</v>
      </c>
      <c r="C25" s="303">
        <f>C26+C27</f>
        <v>6659000</v>
      </c>
      <c r="D25" s="303">
        <f>D26+D27</f>
        <v>6729000</v>
      </c>
      <c r="E25" s="316"/>
    </row>
    <row r="26" spans="1:7" ht="59.25" customHeight="1">
      <c r="A26" s="305" t="s">
        <v>268</v>
      </c>
      <c r="B26" s="308" t="s">
        <v>430</v>
      </c>
      <c r="C26" s="306">
        <v>5350000</v>
      </c>
      <c r="D26" s="306">
        <v>5400000</v>
      </c>
      <c r="E26" s="307"/>
    </row>
    <row r="27" spans="1:7" ht="63" customHeight="1">
      <c r="A27" s="305" t="s">
        <v>269</v>
      </c>
      <c r="B27" s="308" t="s">
        <v>431</v>
      </c>
      <c r="C27" s="306">
        <v>1309000</v>
      </c>
      <c r="D27" s="306">
        <v>1329000</v>
      </c>
      <c r="E27" s="307"/>
    </row>
    <row r="28" spans="1:7" ht="12.75" hidden="1" customHeight="1">
      <c r="A28" s="305"/>
      <c r="B28" s="311"/>
      <c r="C28" s="306"/>
      <c r="D28" s="303"/>
      <c r="E28" s="307"/>
    </row>
    <row r="29" spans="1:7" ht="18.75" customHeight="1">
      <c r="A29" s="299" t="s">
        <v>124</v>
      </c>
      <c r="B29" s="317" t="s">
        <v>125</v>
      </c>
      <c r="C29" s="300">
        <f>C30</f>
        <v>16889939</v>
      </c>
      <c r="D29" s="300">
        <f>D30</f>
        <v>7413219</v>
      </c>
      <c r="E29" s="301"/>
    </row>
    <row r="30" spans="1:7" ht="40.5" customHeight="1">
      <c r="A30" s="305" t="s">
        <v>126</v>
      </c>
      <c r="B30" s="308" t="s">
        <v>127</v>
      </c>
      <c r="C30" s="306">
        <f>C31+C33+C37</f>
        <v>16889939</v>
      </c>
      <c r="D30" s="306">
        <f>D31+D33+D37</f>
        <v>7413219</v>
      </c>
      <c r="E30" s="318"/>
    </row>
    <row r="31" spans="1:7" ht="40.5" customHeight="1">
      <c r="A31" s="302" t="s">
        <v>432</v>
      </c>
      <c r="B31" s="308" t="s">
        <v>433</v>
      </c>
      <c r="C31" s="306">
        <f>C32</f>
        <v>2123000</v>
      </c>
      <c r="D31" s="306">
        <f>D32</f>
        <v>0</v>
      </c>
      <c r="E31" s="318"/>
    </row>
    <row r="32" spans="1:7" ht="42" customHeight="1">
      <c r="A32" s="305" t="s">
        <v>435</v>
      </c>
      <c r="B32" s="311" t="s">
        <v>442</v>
      </c>
      <c r="C32" s="306">
        <v>2123000</v>
      </c>
      <c r="D32" s="306">
        <v>0</v>
      </c>
      <c r="E32" s="318"/>
    </row>
    <row r="33" spans="1:6" ht="44.25" customHeight="1">
      <c r="A33" s="319" t="s">
        <v>397</v>
      </c>
      <c r="B33" s="308" t="s">
        <v>128</v>
      </c>
      <c r="C33" s="306">
        <f>C34+C36+C35</f>
        <v>14557669</v>
      </c>
      <c r="D33" s="306">
        <f>D34+D36</f>
        <v>7190885</v>
      </c>
      <c r="E33" s="318"/>
    </row>
    <row r="34" spans="1:6" ht="84.75" customHeight="1">
      <c r="A34" s="305" t="s">
        <v>396</v>
      </c>
      <c r="B34" s="308" t="s">
        <v>167</v>
      </c>
      <c r="C34" s="306">
        <v>5876339</v>
      </c>
      <c r="D34" s="306">
        <v>5876339</v>
      </c>
      <c r="E34" s="318"/>
      <c r="F34" s="292"/>
    </row>
    <row r="35" spans="1:6" ht="84.75" customHeight="1">
      <c r="A35" s="305" t="s">
        <v>449</v>
      </c>
      <c r="B35" s="308" t="s">
        <v>450</v>
      </c>
      <c r="C35" s="306">
        <v>7406322</v>
      </c>
      <c r="D35" s="306">
        <v>0</v>
      </c>
      <c r="E35" s="318"/>
      <c r="F35" s="292"/>
    </row>
    <row r="36" spans="1:6" s="259" customFormat="1" ht="57" customHeight="1">
      <c r="A36" s="320" t="s">
        <v>398</v>
      </c>
      <c r="B36" s="308" t="s">
        <v>353</v>
      </c>
      <c r="C36" s="313">
        <v>1275008</v>
      </c>
      <c r="D36" s="314">
        <v>1314546</v>
      </c>
    </row>
    <row r="37" spans="1:6" ht="42" customHeight="1">
      <c r="A37" s="305" t="s">
        <v>439</v>
      </c>
      <c r="B37" s="321" t="s">
        <v>437</v>
      </c>
      <c r="C37" s="303">
        <f>C38</f>
        <v>209270</v>
      </c>
      <c r="D37" s="303">
        <f>D38</f>
        <v>222334</v>
      </c>
      <c r="E37" s="318"/>
      <c r="F37" s="292"/>
    </row>
    <row r="38" spans="1:6" s="259" customFormat="1" ht="66" customHeight="1">
      <c r="A38" s="322" t="s">
        <v>395</v>
      </c>
      <c r="B38" s="308" t="s">
        <v>261</v>
      </c>
      <c r="C38" s="323">
        <v>209270</v>
      </c>
      <c r="D38" s="314">
        <v>222334</v>
      </c>
    </row>
    <row r="39" spans="1:6" ht="89.25" hidden="1" customHeight="1">
      <c r="A39" s="305" t="s">
        <v>129</v>
      </c>
      <c r="B39" s="311" t="s">
        <v>130</v>
      </c>
      <c r="C39" s="306"/>
      <c r="D39" s="306"/>
      <c r="E39" s="318"/>
      <c r="F39" s="292"/>
    </row>
    <row r="40" spans="1:6" ht="15.75" customHeight="1">
      <c r="A40" s="358" t="s">
        <v>96</v>
      </c>
      <c r="B40" s="359"/>
      <c r="C40" s="303">
        <f>C12+C29</f>
        <v>28617939</v>
      </c>
      <c r="D40" s="303">
        <f>D12+D29</f>
        <v>19466219</v>
      </c>
      <c r="E40" s="324"/>
      <c r="F40" s="292"/>
    </row>
  </sheetData>
  <mergeCells count="9">
    <mergeCell ref="A8:C8"/>
    <mergeCell ref="A9:C9"/>
    <mergeCell ref="A40:B40"/>
    <mergeCell ref="B1:D1"/>
    <mergeCell ref="B2:D2"/>
    <mergeCell ref="B3:D3"/>
    <mergeCell ref="B4:D4"/>
    <mergeCell ref="B5:D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18" activePane="bottomLeft" state="frozen"/>
      <selection pane="bottomLeft" activeCell="B40" sqref="B40"/>
    </sheetView>
  </sheetViews>
  <sheetFormatPr defaultRowHeight="16.5"/>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c r="A1" s="194" t="s">
        <v>155</v>
      </c>
      <c r="B1" s="367" t="s">
        <v>18</v>
      </c>
      <c r="C1" s="367"/>
    </row>
    <row r="2" spans="1:5">
      <c r="B2" s="367" t="s">
        <v>12</v>
      </c>
      <c r="C2" s="367"/>
    </row>
    <row r="3" spans="1:5">
      <c r="B3" s="367" t="s">
        <v>17</v>
      </c>
      <c r="C3" s="367"/>
    </row>
    <row r="4" spans="1:5">
      <c r="B4" s="367" t="s">
        <v>362</v>
      </c>
      <c r="C4" s="367"/>
    </row>
    <row r="5" spans="1:5">
      <c r="A5" s="2" t="s">
        <v>155</v>
      </c>
      <c r="B5" s="367" t="s">
        <v>451</v>
      </c>
      <c r="C5" s="367"/>
    </row>
    <row r="7" spans="1:5">
      <c r="A7" s="363" t="s">
        <v>366</v>
      </c>
      <c r="B7" s="363"/>
      <c r="C7" s="363"/>
    </row>
    <row r="8" spans="1:5">
      <c r="A8" s="363" t="s">
        <v>22</v>
      </c>
      <c r="B8" s="363"/>
      <c r="C8" s="363"/>
    </row>
    <row r="9" spans="1:5">
      <c r="A9" s="363" t="s">
        <v>0</v>
      </c>
      <c r="B9" s="363"/>
      <c r="C9" s="363"/>
    </row>
    <row r="11" spans="1:5" ht="13.5" customHeight="1">
      <c r="A11" s="71"/>
      <c r="B11" s="71"/>
      <c r="C11" s="364" t="s">
        <v>316</v>
      </c>
      <c r="D11" s="366"/>
      <c r="E11" s="366"/>
    </row>
    <row r="12" spans="1:5" ht="21.75" customHeight="1">
      <c r="A12" s="72" t="s">
        <v>1</v>
      </c>
      <c r="B12" s="72" t="s">
        <v>2</v>
      </c>
      <c r="C12" s="365"/>
      <c r="D12" s="366"/>
      <c r="E12" s="366"/>
    </row>
    <row r="13" spans="1:5" ht="18" customHeight="1">
      <c r="A13" s="73" t="s">
        <v>9</v>
      </c>
      <c r="B13" s="74" t="s">
        <v>3</v>
      </c>
      <c r="C13" s="75">
        <f>C14+C16+C15</f>
        <v>7199073.4600000009</v>
      </c>
      <c r="D13" s="135"/>
      <c r="E13" s="135"/>
    </row>
    <row r="14" spans="1:5" ht="50.25" customHeight="1">
      <c r="A14" s="78" t="s">
        <v>10</v>
      </c>
      <c r="B14" s="79" t="s">
        <v>23</v>
      </c>
      <c r="C14" s="77">
        <v>5799928.8600000003</v>
      </c>
      <c r="D14" s="136"/>
      <c r="E14" s="136"/>
    </row>
    <row r="15" spans="1:5" ht="24" customHeight="1">
      <c r="A15" s="78" t="s">
        <v>277</v>
      </c>
      <c r="B15" s="79" t="s">
        <v>278</v>
      </c>
      <c r="C15" s="77">
        <v>200000</v>
      </c>
      <c r="D15" s="136"/>
      <c r="E15" s="136"/>
    </row>
    <row r="16" spans="1:5" ht="22.5" customHeight="1">
      <c r="A16" s="78" t="s">
        <v>48</v>
      </c>
      <c r="B16" s="79" t="s">
        <v>49</v>
      </c>
      <c r="C16" s="77">
        <v>1199144.6000000001</v>
      </c>
      <c r="D16" s="136"/>
      <c r="E16" s="136"/>
    </row>
    <row r="17" spans="1:5" ht="18" customHeight="1">
      <c r="A17" s="80" t="s">
        <v>270</v>
      </c>
      <c r="B17" s="188" t="s">
        <v>272</v>
      </c>
      <c r="C17" s="75">
        <f>C18</f>
        <v>233531</v>
      </c>
      <c r="D17" s="136"/>
      <c r="E17" s="136"/>
    </row>
    <row r="18" spans="1:5" ht="20.25" customHeight="1">
      <c r="A18" s="78" t="s">
        <v>271</v>
      </c>
      <c r="B18" s="79" t="s">
        <v>273</v>
      </c>
      <c r="C18" s="77">
        <v>233531</v>
      </c>
      <c r="D18" s="136"/>
      <c r="E18" s="136"/>
    </row>
    <row r="19" spans="1:5" ht="30.75" customHeight="1">
      <c r="A19" s="80" t="s">
        <v>13</v>
      </c>
      <c r="B19" s="81" t="s">
        <v>14</v>
      </c>
      <c r="C19" s="75">
        <f>C22+C23</f>
        <v>530000</v>
      </c>
      <c r="D19" s="135"/>
      <c r="E19" s="135"/>
    </row>
    <row r="20" spans="1:5" hidden="1">
      <c r="A20" s="82"/>
      <c r="B20" s="83"/>
      <c r="C20" s="75"/>
      <c r="D20" s="7"/>
      <c r="E20" s="7"/>
    </row>
    <row r="21" spans="1:5" hidden="1">
      <c r="A21" s="84"/>
      <c r="B21" s="85"/>
      <c r="C21" s="77"/>
      <c r="D21" s="7"/>
      <c r="E21" s="7"/>
    </row>
    <row r="22" spans="1:5" ht="19.5" customHeight="1">
      <c r="A22" s="84" t="s">
        <v>50</v>
      </c>
      <c r="B22" s="86" t="s">
        <v>51</v>
      </c>
      <c r="C22" s="77">
        <v>520000</v>
      </c>
      <c r="D22" s="7"/>
      <c r="E22" s="7"/>
    </row>
    <row r="23" spans="1:5" ht="32.25" customHeight="1">
      <c r="A23" s="84" t="s">
        <v>97</v>
      </c>
      <c r="B23" s="50" t="s">
        <v>98</v>
      </c>
      <c r="C23" s="77">
        <v>10000</v>
      </c>
      <c r="D23" s="7"/>
      <c r="E23" s="7"/>
    </row>
    <row r="24" spans="1:5">
      <c r="A24" s="82" t="s">
        <v>28</v>
      </c>
      <c r="B24" s="83" t="s">
        <v>38</v>
      </c>
      <c r="C24" s="75">
        <f>C25+C26</f>
        <v>18531555.380000003</v>
      </c>
      <c r="D24" s="7"/>
      <c r="E24" s="7"/>
    </row>
    <row r="25" spans="1:5" ht="18" customHeight="1">
      <c r="A25" s="84" t="s">
        <v>46</v>
      </c>
      <c r="B25" s="76" t="s">
        <v>47</v>
      </c>
      <c r="C25" s="77">
        <v>18125805.960000001</v>
      </c>
      <c r="D25" s="7"/>
      <c r="E25" s="7"/>
    </row>
    <row r="26" spans="1:5" ht="18" customHeight="1">
      <c r="A26" s="84" t="s">
        <v>293</v>
      </c>
      <c r="B26" s="76" t="s">
        <v>294</v>
      </c>
      <c r="C26" s="77">
        <v>405749.42</v>
      </c>
      <c r="D26" s="7"/>
      <c r="E26" s="7"/>
    </row>
    <row r="27" spans="1:5">
      <c r="A27" s="82" t="s">
        <v>11</v>
      </c>
      <c r="B27" s="83" t="s">
        <v>4</v>
      </c>
      <c r="C27" s="75">
        <f>C28+C29</f>
        <v>13670722.99</v>
      </c>
      <c r="D27" s="135"/>
      <c r="E27" s="135"/>
    </row>
    <row r="28" spans="1:5" ht="18" customHeight="1">
      <c r="A28" s="84" t="s">
        <v>27</v>
      </c>
      <c r="B28" s="85" t="s">
        <v>26</v>
      </c>
      <c r="C28" s="77">
        <v>158147.01999999999</v>
      </c>
      <c r="D28" s="135"/>
      <c r="E28" s="135"/>
    </row>
    <row r="29" spans="1:5" ht="18.75" customHeight="1">
      <c r="A29" s="84" t="s">
        <v>20</v>
      </c>
      <c r="B29" s="85" t="s">
        <v>21</v>
      </c>
      <c r="C29" s="77">
        <v>13512575.970000001</v>
      </c>
      <c r="D29" s="7"/>
      <c r="E29" s="7"/>
    </row>
    <row r="30" spans="1:5">
      <c r="A30" s="82" t="s">
        <v>30</v>
      </c>
      <c r="B30" s="83" t="s">
        <v>39</v>
      </c>
      <c r="C30" s="75">
        <f>C31</f>
        <v>69985.77</v>
      </c>
      <c r="D30" s="7"/>
      <c r="E30" s="7"/>
    </row>
    <row r="31" spans="1:5" ht="17.25" customHeight="1">
      <c r="A31" s="84" t="s">
        <v>29</v>
      </c>
      <c r="B31" s="76" t="s">
        <v>31</v>
      </c>
      <c r="C31" s="77">
        <v>69985.77</v>
      </c>
      <c r="D31" s="7"/>
      <c r="E31" s="7"/>
    </row>
    <row r="32" spans="1:5">
      <c r="A32" s="82" t="s">
        <v>32</v>
      </c>
      <c r="B32" s="139" t="s">
        <v>40</v>
      </c>
      <c r="C32" s="75">
        <f>C33</f>
        <v>1019259.21</v>
      </c>
      <c r="D32" s="7"/>
      <c r="E32" s="7"/>
    </row>
    <row r="33" spans="1:5" ht="17.25" customHeight="1">
      <c r="A33" s="84" t="s">
        <v>34</v>
      </c>
      <c r="B33" s="85" t="s">
        <v>33</v>
      </c>
      <c r="C33" s="77">
        <v>1019259.21</v>
      </c>
      <c r="D33" s="7"/>
      <c r="E33" s="7"/>
    </row>
    <row r="34" spans="1:5" ht="3" hidden="1" customHeight="1">
      <c r="A34" s="82" t="s">
        <v>43</v>
      </c>
      <c r="B34" s="83" t="s">
        <v>45</v>
      </c>
      <c r="C34" s="75"/>
      <c r="D34" s="7"/>
      <c r="E34" s="7"/>
    </row>
    <row r="35" spans="1:5" ht="18" hidden="1" customHeight="1">
      <c r="A35" s="84" t="s">
        <v>44</v>
      </c>
      <c r="B35" s="85" t="s">
        <v>42</v>
      </c>
      <c r="C35" s="77"/>
      <c r="D35" s="7"/>
      <c r="E35" s="7"/>
    </row>
    <row r="36" spans="1:5" ht="18" customHeight="1">
      <c r="A36" s="82" t="s">
        <v>43</v>
      </c>
      <c r="B36" s="140" t="s">
        <v>45</v>
      </c>
      <c r="C36" s="75">
        <f>C38+C37</f>
        <v>1452414</v>
      </c>
      <c r="D36" s="7"/>
      <c r="E36" s="7"/>
    </row>
    <row r="37" spans="1:5" ht="18" customHeight="1">
      <c r="A37" s="84" t="s">
        <v>169</v>
      </c>
      <c r="B37" s="25" t="s">
        <v>170</v>
      </c>
      <c r="C37" s="77">
        <v>33096.839999999997</v>
      </c>
      <c r="D37" s="7"/>
      <c r="E37" s="7"/>
    </row>
    <row r="38" spans="1:5" ht="18" customHeight="1">
      <c r="A38" s="84" t="s">
        <v>44</v>
      </c>
      <c r="B38" s="107" t="s">
        <v>42</v>
      </c>
      <c r="C38" s="77">
        <v>1419317.16</v>
      </c>
      <c r="D38" s="7"/>
      <c r="E38" s="7"/>
    </row>
    <row r="39" spans="1:5">
      <c r="A39" s="82" t="s">
        <v>36</v>
      </c>
      <c r="B39" s="83" t="s">
        <v>41</v>
      </c>
      <c r="C39" s="75">
        <f>C40</f>
        <v>96325.91</v>
      </c>
      <c r="D39" s="7"/>
      <c r="E39" s="7"/>
    </row>
    <row r="40" spans="1:5" ht="17.25" customHeight="1">
      <c r="A40" s="84" t="s">
        <v>37</v>
      </c>
      <c r="B40" s="137" t="s">
        <v>35</v>
      </c>
      <c r="C40" s="77">
        <v>96325.91</v>
      </c>
      <c r="D40" s="7"/>
      <c r="E40" s="7"/>
    </row>
    <row r="41" spans="1:5" ht="18.75" customHeight="1">
      <c r="A41" s="83"/>
      <c r="B41" s="83" t="s">
        <v>96</v>
      </c>
      <c r="C41" s="87">
        <f>C13+C19+C24+C27+C30+C32+C39+C36+C17</f>
        <v>42802867.720000006</v>
      </c>
      <c r="D41" s="89"/>
      <c r="E41" s="89"/>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pane ySplit="13" topLeftCell="A21" activePane="bottomLeft" state="frozen"/>
      <selection pane="bottomLeft" activeCell="B1" sqref="B1:D1"/>
    </sheetView>
  </sheetViews>
  <sheetFormatPr defaultRowHeight="16.5"/>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c r="A1" s="194" t="s">
        <v>155</v>
      </c>
      <c r="B1" s="367" t="s">
        <v>106</v>
      </c>
      <c r="C1" s="367"/>
      <c r="D1" s="376"/>
    </row>
    <row r="2" spans="1:5">
      <c r="B2" s="367" t="s">
        <v>12</v>
      </c>
      <c r="C2" s="367"/>
      <c r="D2" s="376"/>
    </row>
    <row r="3" spans="1:5">
      <c r="B3" s="367" t="s">
        <v>17</v>
      </c>
      <c r="C3" s="367"/>
      <c r="D3" s="376"/>
    </row>
    <row r="4" spans="1:5">
      <c r="B4" s="367" t="s">
        <v>362</v>
      </c>
      <c r="C4" s="367"/>
      <c r="D4" s="376"/>
    </row>
    <row r="5" spans="1:5" ht="15.75" customHeight="1">
      <c r="B5" s="367" t="s">
        <v>451</v>
      </c>
      <c r="C5" s="367"/>
      <c r="D5" s="376"/>
    </row>
    <row r="6" spans="1:5" ht="1.5" customHeight="1">
      <c r="A6" s="2" t="s">
        <v>312</v>
      </c>
    </row>
    <row r="7" spans="1:5">
      <c r="A7" s="363" t="s">
        <v>148</v>
      </c>
      <c r="B7" s="363"/>
      <c r="C7" s="363"/>
    </row>
    <row r="8" spans="1:5">
      <c r="A8" s="341"/>
      <c r="B8" s="341" t="s">
        <v>378</v>
      </c>
      <c r="C8" s="341"/>
    </row>
    <row r="9" spans="1:5">
      <c r="A9" s="363" t="s">
        <v>22</v>
      </c>
      <c r="B9" s="363"/>
      <c r="C9" s="363"/>
    </row>
    <row r="10" spans="1:5" ht="14.25" customHeight="1">
      <c r="A10" s="363" t="s">
        <v>0</v>
      </c>
      <c r="B10" s="363"/>
      <c r="C10" s="363"/>
    </row>
    <row r="11" spans="1:5" ht="8.25" hidden="1" customHeight="1"/>
    <row r="12" spans="1:5" ht="13.5" customHeight="1">
      <c r="A12" s="148"/>
      <c r="B12" s="148"/>
      <c r="C12" s="372" t="s">
        <v>325</v>
      </c>
      <c r="D12" s="372" t="s">
        <v>367</v>
      </c>
      <c r="E12" s="366"/>
    </row>
    <row r="13" spans="1:5" ht="15.75" customHeight="1">
      <c r="A13" s="149" t="s">
        <v>1</v>
      </c>
      <c r="B13" s="149" t="s">
        <v>2</v>
      </c>
      <c r="C13" s="373"/>
      <c r="D13" s="373"/>
      <c r="E13" s="366"/>
    </row>
    <row r="14" spans="1:5" ht="18" customHeight="1">
      <c r="A14" s="73" t="s">
        <v>9</v>
      </c>
      <c r="B14" s="74" t="s">
        <v>3</v>
      </c>
      <c r="C14" s="75">
        <f>C15+C17+C16</f>
        <v>6233267.8399999999</v>
      </c>
      <c r="D14" s="75">
        <f>D15+D17+D16</f>
        <v>6095541.04</v>
      </c>
      <c r="E14" s="135"/>
    </row>
    <row r="15" spans="1:5" ht="48" customHeight="1">
      <c r="A15" s="78" t="s">
        <v>10</v>
      </c>
      <c r="B15" s="79" t="s">
        <v>23</v>
      </c>
      <c r="C15" s="77">
        <v>5565541.04</v>
      </c>
      <c r="D15" s="96">
        <v>5565541.04</v>
      </c>
      <c r="E15" s="136"/>
    </row>
    <row r="16" spans="1:5" ht="26.25" customHeight="1">
      <c r="A16" s="78" t="s">
        <v>277</v>
      </c>
      <c r="B16" s="11" t="s">
        <v>278</v>
      </c>
      <c r="C16" s="77">
        <v>100000</v>
      </c>
      <c r="D16" s="96">
        <v>100000</v>
      </c>
      <c r="E16" s="136"/>
    </row>
    <row r="17" spans="1:5" ht="21.75" customHeight="1">
      <c r="A17" s="78" t="s">
        <v>48</v>
      </c>
      <c r="B17" s="79" t="s">
        <v>49</v>
      </c>
      <c r="C17" s="77">
        <v>567726.80000000005</v>
      </c>
      <c r="D17" s="96">
        <v>430000</v>
      </c>
      <c r="E17" s="136"/>
    </row>
    <row r="18" spans="1:5" ht="20.25" customHeight="1">
      <c r="A18" s="80" t="s">
        <v>270</v>
      </c>
      <c r="B18" s="188" t="s">
        <v>272</v>
      </c>
      <c r="C18" s="75">
        <f>C19</f>
        <v>209270</v>
      </c>
      <c r="D18" s="97">
        <f>D19</f>
        <v>222334</v>
      </c>
      <c r="E18" s="136"/>
    </row>
    <row r="19" spans="1:5" ht="20.25" customHeight="1">
      <c r="A19" s="78" t="s">
        <v>271</v>
      </c>
      <c r="B19" s="79" t="s">
        <v>273</v>
      </c>
      <c r="C19" s="77">
        <v>209270</v>
      </c>
      <c r="D19" s="96">
        <v>222334</v>
      </c>
      <c r="E19" s="136"/>
    </row>
    <row r="20" spans="1:5" ht="36.75" customHeight="1">
      <c r="A20" s="80" t="s">
        <v>13</v>
      </c>
      <c r="B20" s="81" t="s">
        <v>14</v>
      </c>
      <c r="C20" s="75">
        <f>C21+C22</f>
        <v>50000</v>
      </c>
      <c r="D20" s="75">
        <f>D21+D22</f>
        <v>50000</v>
      </c>
      <c r="E20" s="136"/>
    </row>
    <row r="21" spans="1:5" ht="23.25" customHeight="1">
      <c r="A21" s="84" t="s">
        <v>50</v>
      </c>
      <c r="B21" s="86" t="s">
        <v>51</v>
      </c>
      <c r="C21" s="77">
        <v>40000</v>
      </c>
      <c r="D21" s="118">
        <v>40000</v>
      </c>
      <c r="E21" s="7"/>
    </row>
    <row r="22" spans="1:5" ht="30.75" customHeight="1">
      <c r="A22" s="84" t="s">
        <v>97</v>
      </c>
      <c r="B22" s="50" t="s">
        <v>98</v>
      </c>
      <c r="C22" s="77">
        <v>10000</v>
      </c>
      <c r="D22" s="118">
        <v>10000</v>
      </c>
      <c r="E22" s="7"/>
    </row>
    <row r="23" spans="1:5" ht="26.25" customHeight="1">
      <c r="A23" s="82" t="s">
        <v>28</v>
      </c>
      <c r="B23" s="83" t="s">
        <v>38</v>
      </c>
      <c r="C23" s="75">
        <f>C24+C25</f>
        <v>11576754.470000001</v>
      </c>
      <c r="D23" s="75">
        <f>D24+D25</f>
        <v>9595103.5700000003</v>
      </c>
      <c r="E23" s="7"/>
    </row>
    <row r="24" spans="1:5">
      <c r="A24" s="84" t="s">
        <v>46</v>
      </c>
      <c r="B24" s="76" t="s">
        <v>47</v>
      </c>
      <c r="C24" s="77">
        <v>11171005.050000001</v>
      </c>
      <c r="D24" s="118">
        <v>9193339</v>
      </c>
      <c r="E24" s="7"/>
    </row>
    <row r="25" spans="1:5" ht="18" customHeight="1">
      <c r="A25" s="84" t="s">
        <v>293</v>
      </c>
      <c r="B25" s="76" t="s">
        <v>294</v>
      </c>
      <c r="C25" s="77">
        <v>405749.42</v>
      </c>
      <c r="D25" s="118">
        <v>401764.57</v>
      </c>
      <c r="E25" s="7"/>
    </row>
    <row r="26" spans="1:5">
      <c r="A26" s="82" t="s">
        <v>11</v>
      </c>
      <c r="B26" s="83" t="s">
        <v>4</v>
      </c>
      <c r="C26" s="75">
        <f>C27+C28</f>
        <v>7647655.9500000002</v>
      </c>
      <c r="D26" s="75">
        <f>D27+D28</f>
        <v>614642.83000000007</v>
      </c>
      <c r="E26" s="135"/>
    </row>
    <row r="27" spans="1:5" ht="18" customHeight="1">
      <c r="A27" s="84" t="s">
        <v>27</v>
      </c>
      <c r="B27" s="85" t="s">
        <v>26</v>
      </c>
      <c r="C27" s="77">
        <v>352000</v>
      </c>
      <c r="D27" s="33">
        <v>102000</v>
      </c>
      <c r="E27" s="135"/>
    </row>
    <row r="28" spans="1:5" ht="18.75" customHeight="1">
      <c r="A28" s="84" t="s">
        <v>20</v>
      </c>
      <c r="B28" s="85" t="s">
        <v>21</v>
      </c>
      <c r="C28" s="77">
        <v>7295655.9500000002</v>
      </c>
      <c r="D28" s="118">
        <v>512642.83</v>
      </c>
      <c r="E28" s="7"/>
    </row>
    <row r="29" spans="1:5">
      <c r="A29" s="82" t="s">
        <v>30</v>
      </c>
      <c r="B29" s="83" t="s">
        <v>39</v>
      </c>
      <c r="C29" s="75">
        <f>C30</f>
        <v>60000</v>
      </c>
      <c r="D29" s="138">
        <f>D30</f>
        <v>60000</v>
      </c>
      <c r="E29" s="7"/>
    </row>
    <row r="30" spans="1:5" ht="17.25" customHeight="1">
      <c r="A30" s="84" t="s">
        <v>29</v>
      </c>
      <c r="B30" s="76" t="s">
        <v>31</v>
      </c>
      <c r="C30" s="77">
        <v>60000</v>
      </c>
      <c r="D30" s="118">
        <v>60000</v>
      </c>
      <c r="E30" s="7"/>
    </row>
    <row r="31" spans="1:5" ht="25.5" customHeight="1">
      <c r="A31" s="82" t="s">
        <v>32</v>
      </c>
      <c r="B31" s="139" t="s">
        <v>40</v>
      </c>
      <c r="C31" s="75">
        <f>C32</f>
        <v>877101.88</v>
      </c>
      <c r="D31" s="138">
        <f>D32</f>
        <v>450000</v>
      </c>
      <c r="E31" s="7"/>
    </row>
    <row r="32" spans="1:5" ht="17.25" customHeight="1">
      <c r="A32" s="84" t="s">
        <v>34</v>
      </c>
      <c r="B32" s="85" t="s">
        <v>33</v>
      </c>
      <c r="C32" s="77">
        <v>877101.88</v>
      </c>
      <c r="D32" s="118">
        <v>450000</v>
      </c>
      <c r="E32" s="7"/>
    </row>
    <row r="33" spans="1:5" ht="3" hidden="1" customHeight="1">
      <c r="A33" s="82" t="s">
        <v>43</v>
      </c>
      <c r="B33" s="83" t="s">
        <v>45</v>
      </c>
      <c r="C33" s="75" t="e">
        <f>C34</f>
        <v>#REF!</v>
      </c>
      <c r="D33" s="118"/>
      <c r="E33" s="7"/>
    </row>
    <row r="34" spans="1:5" ht="18" hidden="1" customHeight="1">
      <c r="A34" s="84" t="s">
        <v>44</v>
      </c>
      <c r="B34" s="85" t="s">
        <v>42</v>
      </c>
      <c r="C34" s="77" t="e">
        <f>#REF!</f>
        <v>#REF!</v>
      </c>
      <c r="D34" s="118"/>
      <c r="E34" s="7"/>
    </row>
    <row r="35" spans="1:5" ht="18" customHeight="1">
      <c r="A35" s="82" t="s">
        <v>43</v>
      </c>
      <c r="B35" s="140" t="s">
        <v>45</v>
      </c>
      <c r="C35" s="75">
        <f>C37+C36</f>
        <v>1608088.86</v>
      </c>
      <c r="D35" s="138">
        <f>D37+D36</f>
        <v>1763497.56</v>
      </c>
      <c r="E35" s="7"/>
    </row>
    <row r="36" spans="1:5" ht="18" customHeight="1">
      <c r="A36" s="84" t="s">
        <v>169</v>
      </c>
      <c r="B36" s="25" t="s">
        <v>170</v>
      </c>
      <c r="C36" s="77">
        <v>26844.36</v>
      </c>
      <c r="D36" s="118">
        <v>26844.36</v>
      </c>
      <c r="E36" s="7"/>
    </row>
    <row r="37" spans="1:5" ht="18" customHeight="1">
      <c r="A37" s="84" t="s">
        <v>44</v>
      </c>
      <c r="B37" s="107" t="s">
        <v>42</v>
      </c>
      <c r="C37" s="77">
        <v>1581244.5</v>
      </c>
      <c r="D37" s="118">
        <v>1736653.2</v>
      </c>
      <c r="E37" s="7"/>
    </row>
    <row r="38" spans="1:5">
      <c r="A38" s="82" t="s">
        <v>36</v>
      </c>
      <c r="B38" s="83" t="s">
        <v>41</v>
      </c>
      <c r="C38" s="75">
        <f>C39</f>
        <v>80000</v>
      </c>
      <c r="D38" s="138">
        <f>D39</f>
        <v>50000</v>
      </c>
      <c r="E38" s="7"/>
    </row>
    <row r="39" spans="1:5" ht="17.25" customHeight="1">
      <c r="A39" s="84" t="s">
        <v>37</v>
      </c>
      <c r="B39" s="137" t="s">
        <v>35</v>
      </c>
      <c r="C39" s="77">
        <v>80000</v>
      </c>
      <c r="D39" s="118">
        <v>50000</v>
      </c>
      <c r="E39" s="7"/>
    </row>
    <row r="40" spans="1:5" ht="17.25" customHeight="1">
      <c r="A40" s="374" t="s">
        <v>52</v>
      </c>
      <c r="B40" s="375"/>
      <c r="C40" s="87">
        <f>C14+C20+C23+C26+C29+C31+C38+C35+C18</f>
        <v>28342139</v>
      </c>
      <c r="D40" s="87">
        <f>D14+D20+D23+D26+D29+D31+D38+D35+D18</f>
        <v>18901118.999999996</v>
      </c>
      <c r="E40" s="89"/>
    </row>
    <row r="41" spans="1:5" ht="18.75" customHeight="1">
      <c r="A41" s="368" t="s">
        <v>147</v>
      </c>
      <c r="B41" s="369"/>
      <c r="C41" s="141">
        <v>275800</v>
      </c>
      <c r="D41" s="141">
        <v>565100</v>
      </c>
    </row>
    <row r="42" spans="1:5" ht="19.5" customHeight="1">
      <c r="A42" s="370" t="s">
        <v>146</v>
      </c>
      <c r="B42" s="371"/>
      <c r="C42" s="141">
        <f>C40+C41</f>
        <v>28617939</v>
      </c>
      <c r="D42" s="141">
        <f>D40+D41</f>
        <v>19466218.999999996</v>
      </c>
    </row>
  </sheetData>
  <mergeCells count="14">
    <mergeCell ref="D12:D13"/>
    <mergeCell ref="E12:E13"/>
    <mergeCell ref="A40:B40"/>
    <mergeCell ref="B1:D1"/>
    <mergeCell ref="B2:D2"/>
    <mergeCell ref="B3:D3"/>
    <mergeCell ref="B4:D4"/>
    <mergeCell ref="B5:D5"/>
    <mergeCell ref="A7:C7"/>
    <mergeCell ref="A41:B41"/>
    <mergeCell ref="A42:B42"/>
    <mergeCell ref="A9:C9"/>
    <mergeCell ref="A10:C10"/>
    <mergeCell ref="C12:C13"/>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2" sqref="B2:E2"/>
    </sheetView>
  </sheetViews>
  <sheetFormatPr defaultRowHeight="16.5"/>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c r="A1" s="194" t="s">
        <v>155</v>
      </c>
      <c r="B1" s="367" t="s">
        <v>15</v>
      </c>
      <c r="C1" s="367"/>
      <c r="D1" s="367"/>
      <c r="E1" s="367"/>
      <c r="F1" s="367"/>
      <c r="G1" s="367"/>
      <c r="H1" s="376"/>
    </row>
    <row r="2" spans="1:8">
      <c r="B2" s="367" t="s">
        <v>12</v>
      </c>
      <c r="C2" s="376"/>
      <c r="D2" s="376"/>
      <c r="E2" s="376"/>
      <c r="F2" s="367"/>
      <c r="G2" s="367"/>
      <c r="H2" s="376"/>
    </row>
    <row r="3" spans="1:8">
      <c r="B3" s="367" t="s">
        <v>17</v>
      </c>
      <c r="C3" s="376"/>
      <c r="D3" s="376"/>
      <c r="E3" s="376"/>
      <c r="F3" s="367"/>
      <c r="G3" s="367"/>
      <c r="H3" s="376"/>
    </row>
    <row r="4" spans="1:8">
      <c r="B4" s="367" t="s">
        <v>362</v>
      </c>
      <c r="C4" s="376"/>
      <c r="D4" s="376"/>
      <c r="E4" s="376"/>
      <c r="F4" s="367"/>
      <c r="G4" s="367"/>
      <c r="H4" s="376"/>
    </row>
    <row r="5" spans="1:8">
      <c r="B5" s="367" t="s">
        <v>451</v>
      </c>
      <c r="C5" s="376"/>
      <c r="D5" s="376"/>
      <c r="E5" s="376"/>
      <c r="F5" s="367"/>
      <c r="G5" s="367"/>
      <c r="H5" s="376"/>
    </row>
    <row r="7" spans="1:8" ht="30.75" customHeight="1">
      <c r="A7" s="377" t="s">
        <v>368</v>
      </c>
      <c r="B7" s="377"/>
      <c r="C7" s="377"/>
      <c r="D7" s="377"/>
      <c r="E7" s="377"/>
    </row>
    <row r="9" spans="1:8" ht="36" customHeight="1">
      <c r="A9" s="13" t="s">
        <v>134</v>
      </c>
      <c r="B9" s="3" t="s">
        <v>133</v>
      </c>
      <c r="C9" s="3" t="s">
        <v>317</v>
      </c>
    </row>
    <row r="10" spans="1:8" ht="27" customHeight="1">
      <c r="A10" s="13">
        <v>850</v>
      </c>
      <c r="B10" s="13" t="s">
        <v>132</v>
      </c>
      <c r="C10" s="98">
        <f>'[1]3'!C41</f>
        <v>42802867.720000006</v>
      </c>
    </row>
    <row r="11" spans="1:8" ht="21.75" customHeight="1">
      <c r="A11" s="378" t="s">
        <v>52</v>
      </c>
      <c r="B11" s="378"/>
      <c r="C11" s="99">
        <f>C10</f>
        <v>42802867.720000006</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5" sqref="B5:E5"/>
    </sheetView>
  </sheetViews>
  <sheetFormatPr defaultRowHeight="12.75"/>
  <cols>
    <col min="1" max="1" width="10.5703125" customWidth="1"/>
    <col min="2" max="2" width="50.140625" customWidth="1"/>
    <col min="3" max="3" width="13.85546875" customWidth="1"/>
    <col min="4" max="4" width="11.85546875" customWidth="1"/>
    <col min="5" max="5" width="9.140625" hidden="1" customWidth="1"/>
  </cols>
  <sheetData>
    <row r="1" spans="1:8" ht="15">
      <c r="A1" s="195" t="s">
        <v>155</v>
      </c>
      <c r="B1" s="379" t="s">
        <v>149</v>
      </c>
      <c r="C1" s="380"/>
      <c r="D1" s="380"/>
      <c r="E1" s="344"/>
      <c r="F1" s="379"/>
      <c r="G1" s="379"/>
      <c r="H1" s="380"/>
    </row>
    <row r="2" spans="1:8" ht="15">
      <c r="B2" s="379" t="s">
        <v>12</v>
      </c>
      <c r="C2" s="380"/>
      <c r="D2" s="380"/>
      <c r="E2" s="380"/>
      <c r="F2" s="379"/>
      <c r="G2" s="379"/>
      <c r="H2" s="380"/>
    </row>
    <row r="3" spans="1:8" ht="15">
      <c r="B3" s="379" t="s">
        <v>17</v>
      </c>
      <c r="C3" s="380"/>
      <c r="D3" s="380"/>
      <c r="E3" s="380"/>
      <c r="F3" s="379"/>
      <c r="G3" s="379"/>
      <c r="H3" s="380"/>
    </row>
    <row r="4" spans="1:8" ht="15">
      <c r="B4" s="379" t="s">
        <v>362</v>
      </c>
      <c r="C4" s="380"/>
      <c r="D4" s="380"/>
      <c r="E4" s="380"/>
      <c r="F4" s="379"/>
      <c r="G4" s="379"/>
      <c r="H4" s="380"/>
    </row>
    <row r="5" spans="1:8">
      <c r="B5" s="381" t="s">
        <v>451</v>
      </c>
      <c r="C5" s="380"/>
      <c r="D5" s="380"/>
      <c r="E5" s="380"/>
      <c r="F5" s="381"/>
      <c r="G5" s="381"/>
      <c r="H5" s="380"/>
    </row>
    <row r="7" spans="1:8" ht="33" customHeight="1">
      <c r="A7" s="382" t="s">
        <v>376</v>
      </c>
      <c r="B7" s="382"/>
      <c r="C7" s="382"/>
      <c r="D7" s="382"/>
      <c r="E7" s="382"/>
    </row>
    <row r="9" spans="1:8" ht="36" customHeight="1">
      <c r="A9" s="105" t="s">
        <v>134</v>
      </c>
      <c r="B9" s="106" t="s">
        <v>133</v>
      </c>
      <c r="C9" s="106" t="s">
        <v>326</v>
      </c>
      <c r="D9" s="106" t="s">
        <v>377</v>
      </c>
    </row>
    <row r="10" spans="1:8" ht="27" customHeight="1">
      <c r="A10" s="105">
        <v>850</v>
      </c>
      <c r="B10" s="104" t="s">
        <v>132</v>
      </c>
      <c r="C10" s="189">
        <f>'[1]4'!C42</f>
        <v>28617939</v>
      </c>
      <c r="D10" s="189">
        <f>'[1]4'!D42</f>
        <v>19466218.999999996</v>
      </c>
    </row>
    <row r="11" spans="1:8" ht="21.75" customHeight="1">
      <c r="A11" s="383" t="s">
        <v>52</v>
      </c>
      <c r="B11" s="383"/>
      <c r="C11" s="190">
        <f>C10</f>
        <v>28617939</v>
      </c>
      <c r="D11" s="190">
        <f>D10</f>
        <v>19466218.999999996</v>
      </c>
    </row>
  </sheetData>
  <mergeCells count="12">
    <mergeCell ref="A11:B11"/>
    <mergeCell ref="B1:D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zoomScale="82" zoomScaleNormal="82" workbookViewId="0">
      <pane ySplit="11" topLeftCell="A107" activePane="bottomLeft" state="frozen"/>
      <selection pane="bottomLeft" activeCell="C1" sqref="C1:D1"/>
    </sheetView>
  </sheetViews>
  <sheetFormatPr defaultRowHeight="16.5"/>
  <cols>
    <col min="1" max="1" width="45.28515625" style="2" customWidth="1"/>
    <col min="2" max="2" width="13.28515625" style="2" customWidth="1"/>
    <col min="3" max="3" width="8.5703125" style="2" customWidth="1"/>
    <col min="4" max="4" width="12.7109375" style="115" customWidth="1"/>
    <col min="5" max="5" width="10" style="28" customWidth="1"/>
    <col min="6" max="6" width="7.28515625" style="28" customWidth="1"/>
    <col min="7" max="7" width="4.85546875" style="28" customWidth="1"/>
    <col min="8" max="8" width="3.42578125" style="28" customWidth="1"/>
    <col min="9" max="9" width="4.140625" style="2" customWidth="1"/>
    <col min="10" max="10" width="3.42578125" style="2" customWidth="1"/>
    <col min="11" max="16384" width="9.140625" style="2"/>
  </cols>
  <sheetData>
    <row r="1" spans="1:8">
      <c r="C1" s="367" t="s">
        <v>150</v>
      </c>
      <c r="D1" s="367"/>
    </row>
    <row r="2" spans="1:8">
      <c r="A2" s="367" t="s">
        <v>12</v>
      </c>
      <c r="B2" s="367"/>
      <c r="C2" s="367"/>
      <c r="D2" s="367"/>
    </row>
    <row r="3" spans="1:8">
      <c r="A3" s="367" t="s">
        <v>17</v>
      </c>
      <c r="B3" s="367"/>
      <c r="C3" s="367"/>
      <c r="D3" s="367"/>
    </row>
    <row r="4" spans="1:8">
      <c r="A4" s="367" t="s">
        <v>362</v>
      </c>
      <c r="B4" s="367"/>
      <c r="C4" s="367"/>
      <c r="D4" s="367"/>
    </row>
    <row r="5" spans="1:8">
      <c r="A5" s="367"/>
      <c r="B5" s="367"/>
      <c r="C5" s="367" t="s">
        <v>451</v>
      </c>
      <c r="D5" s="367"/>
    </row>
    <row r="6" spans="1:8" ht="7.5" customHeight="1">
      <c r="A6" s="194"/>
    </row>
    <row r="7" spans="1:8">
      <c r="A7" s="377" t="s">
        <v>375</v>
      </c>
      <c r="B7" s="377"/>
      <c r="C7" s="377"/>
      <c r="D7" s="377"/>
      <c r="E7" s="29"/>
    </row>
    <row r="8" spans="1:8" ht="49.5" customHeight="1">
      <c r="A8" s="385"/>
      <c r="B8" s="385"/>
      <c r="C8" s="385"/>
      <c r="D8" s="385"/>
      <c r="E8" s="30"/>
    </row>
    <row r="9" spans="1:8">
      <c r="A9" s="386"/>
      <c r="B9" s="386"/>
      <c r="C9" s="386"/>
      <c r="D9" s="386"/>
      <c r="E9" s="30"/>
    </row>
    <row r="10" spans="1:8" ht="12.75" customHeight="1">
      <c r="A10" s="387" t="s">
        <v>2</v>
      </c>
      <c r="B10" s="389" t="s">
        <v>53</v>
      </c>
      <c r="C10" s="389" t="s">
        <v>54</v>
      </c>
      <c r="D10" s="391" t="s">
        <v>316</v>
      </c>
      <c r="E10" s="384"/>
    </row>
    <row r="11" spans="1:8" ht="50.25" customHeight="1">
      <c r="A11" s="388"/>
      <c r="B11" s="390"/>
      <c r="C11" s="390"/>
      <c r="D11" s="391"/>
      <c r="E11" s="384"/>
      <c r="F11" s="345"/>
      <c r="G11" s="345"/>
      <c r="H11" s="345"/>
    </row>
    <row r="12" spans="1:8" ht="50.25" customHeight="1">
      <c r="A12" s="150" t="s">
        <v>55</v>
      </c>
      <c r="B12" s="14" t="s">
        <v>171</v>
      </c>
      <c r="C12" s="19"/>
      <c r="D12" s="45">
        <f>D13+D17+D21</f>
        <v>937278.76</v>
      </c>
      <c r="E12" s="31"/>
    </row>
    <row r="13" spans="1:8" ht="72" customHeight="1">
      <c r="A13" s="10" t="s">
        <v>56</v>
      </c>
      <c r="B13" s="15" t="s">
        <v>172</v>
      </c>
      <c r="C13" s="32"/>
      <c r="D13" s="33">
        <f>D15</f>
        <v>580408.4</v>
      </c>
      <c r="E13" s="34"/>
    </row>
    <row r="14" spans="1:8" ht="72.75" customHeight="1">
      <c r="A14" s="11" t="s">
        <v>250</v>
      </c>
      <c r="B14" s="17" t="s">
        <v>184</v>
      </c>
      <c r="C14" s="32"/>
      <c r="D14" s="33">
        <f>D15</f>
        <v>580408.4</v>
      </c>
      <c r="E14" s="34"/>
    </row>
    <row r="15" spans="1:8" ht="93" customHeight="1">
      <c r="A15" s="151" t="s">
        <v>57</v>
      </c>
      <c r="B15" s="17" t="s">
        <v>173</v>
      </c>
      <c r="C15" s="35"/>
      <c r="D15" s="33">
        <f>D16</f>
        <v>580408.4</v>
      </c>
      <c r="E15" s="36"/>
    </row>
    <row r="16" spans="1:8" ht="22.5" customHeight="1">
      <c r="A16" s="152" t="s">
        <v>71</v>
      </c>
      <c r="B16" s="37"/>
      <c r="C16" s="38">
        <v>500</v>
      </c>
      <c r="D16" s="33">
        <v>580408.4</v>
      </c>
      <c r="E16" s="36"/>
    </row>
    <row r="17" spans="1:5" ht="54.75" customHeight="1">
      <c r="A17" s="10" t="s">
        <v>58</v>
      </c>
      <c r="B17" s="15" t="s">
        <v>174</v>
      </c>
      <c r="C17" s="39"/>
      <c r="D17" s="40">
        <f>D19</f>
        <v>296666.83</v>
      </c>
      <c r="E17" s="41"/>
    </row>
    <row r="18" spans="1:5" ht="36" customHeight="1">
      <c r="A18" s="11" t="s">
        <v>251</v>
      </c>
      <c r="B18" s="17" t="s">
        <v>185</v>
      </c>
      <c r="C18" s="39"/>
      <c r="D18" s="40">
        <f>D19</f>
        <v>296666.83</v>
      </c>
      <c r="E18" s="41"/>
    </row>
    <row r="19" spans="1:5" ht="106.5" customHeight="1">
      <c r="A19" s="151" t="s">
        <v>59</v>
      </c>
      <c r="B19" s="18" t="s">
        <v>175</v>
      </c>
      <c r="C19" s="32"/>
      <c r="D19" s="33">
        <f>D20</f>
        <v>296666.83</v>
      </c>
      <c r="E19" s="34"/>
    </row>
    <row r="20" spans="1:5" ht="21" customHeight="1">
      <c r="A20" s="152" t="s">
        <v>71</v>
      </c>
      <c r="B20" s="37"/>
      <c r="C20" s="38">
        <v>500</v>
      </c>
      <c r="D20" s="33">
        <v>296666.83</v>
      </c>
      <c r="E20" s="34"/>
    </row>
    <row r="21" spans="1:5" ht="24.75" customHeight="1">
      <c r="A21" s="10" t="s">
        <v>60</v>
      </c>
      <c r="B21" s="15" t="s">
        <v>176</v>
      </c>
      <c r="C21" s="39"/>
      <c r="D21" s="40">
        <f>D23</f>
        <v>60203.53</v>
      </c>
      <c r="E21" s="36"/>
    </row>
    <row r="22" spans="1:5" ht="101.25" customHeight="1">
      <c r="A22" s="11" t="s">
        <v>252</v>
      </c>
      <c r="B22" s="17" t="s">
        <v>186</v>
      </c>
      <c r="C22" s="39"/>
      <c r="D22" s="40">
        <f>D23</f>
        <v>60203.53</v>
      </c>
      <c r="E22" s="36"/>
    </row>
    <row r="23" spans="1:5" ht="69" customHeight="1">
      <c r="A23" s="151" t="s">
        <v>61</v>
      </c>
      <c r="B23" s="18" t="s">
        <v>177</v>
      </c>
      <c r="C23" s="42"/>
      <c r="D23" s="40">
        <f>D24</f>
        <v>60203.53</v>
      </c>
      <c r="E23" s="41"/>
    </row>
    <row r="24" spans="1:5" ht="25.5" customHeight="1">
      <c r="A24" s="152" t="s">
        <v>71</v>
      </c>
      <c r="B24" s="37"/>
      <c r="C24" s="38">
        <v>500</v>
      </c>
      <c r="D24" s="40">
        <v>60203.53</v>
      </c>
      <c r="E24" s="41"/>
    </row>
    <row r="25" spans="1:5" ht="45.75" customHeight="1">
      <c r="A25" s="150" t="s">
        <v>62</v>
      </c>
      <c r="B25" s="14" t="s">
        <v>178</v>
      </c>
      <c r="C25" s="42"/>
      <c r="D25" s="40">
        <f>D26</f>
        <v>82851.72</v>
      </c>
      <c r="E25" s="41"/>
    </row>
    <row r="26" spans="1:5" ht="50.25" customHeight="1">
      <c r="A26" s="10" t="s">
        <v>63</v>
      </c>
      <c r="B26" s="15" t="s">
        <v>179</v>
      </c>
      <c r="C26" s="39"/>
      <c r="D26" s="40">
        <f>D28</f>
        <v>82851.72</v>
      </c>
      <c r="E26" s="41"/>
    </row>
    <row r="27" spans="1:5" ht="42.75" customHeight="1">
      <c r="A27" s="11" t="s">
        <v>253</v>
      </c>
      <c r="B27" s="17" t="s">
        <v>187</v>
      </c>
      <c r="C27" s="39"/>
      <c r="D27" s="40">
        <f>D28</f>
        <v>82851.72</v>
      </c>
      <c r="E27" s="41"/>
    </row>
    <row r="28" spans="1:5" ht="86.25" customHeight="1">
      <c r="A28" s="151" t="s">
        <v>64</v>
      </c>
      <c r="B28" s="18" t="s">
        <v>180</v>
      </c>
      <c r="C28" s="42"/>
      <c r="D28" s="40">
        <f>D29</f>
        <v>82851.72</v>
      </c>
      <c r="E28" s="41"/>
    </row>
    <row r="29" spans="1:5" ht="25.5" customHeight="1">
      <c r="A29" s="152" t="s">
        <v>71</v>
      </c>
      <c r="B29" s="37"/>
      <c r="C29" s="38">
        <v>500</v>
      </c>
      <c r="D29" s="40">
        <v>82851.72</v>
      </c>
      <c r="E29" s="41"/>
    </row>
    <row r="30" spans="1:5" ht="57.75" customHeight="1">
      <c r="A30" s="150" t="s">
        <v>65</v>
      </c>
      <c r="B30" s="14" t="s">
        <v>181</v>
      </c>
      <c r="C30" s="42"/>
      <c r="D30" s="33">
        <f>D31</f>
        <v>158147.01999999999</v>
      </c>
      <c r="E30" s="41"/>
    </row>
    <row r="31" spans="1:5" ht="111" customHeight="1">
      <c r="A31" s="154" t="s">
        <v>443</v>
      </c>
      <c r="B31" s="19" t="s">
        <v>183</v>
      </c>
      <c r="C31" s="19"/>
      <c r="D31" s="45">
        <f>D32+D35</f>
        <v>158147.01999999999</v>
      </c>
      <c r="E31" s="46"/>
    </row>
    <row r="32" spans="1:5" ht="58.5" customHeight="1">
      <c r="A32" s="155" t="s">
        <v>188</v>
      </c>
      <c r="B32" s="18" t="s">
        <v>189</v>
      </c>
      <c r="C32" s="19"/>
      <c r="D32" s="45">
        <f>D33</f>
        <v>156147.01999999999</v>
      </c>
      <c r="E32" s="46"/>
    </row>
    <row r="33" spans="1:5" ht="49.5" customHeight="1">
      <c r="A33" s="11" t="s">
        <v>247</v>
      </c>
      <c r="B33" s="17" t="s">
        <v>182</v>
      </c>
      <c r="C33" s="43"/>
      <c r="D33" s="44">
        <f>D34</f>
        <v>156147.01999999999</v>
      </c>
      <c r="E33" s="36"/>
    </row>
    <row r="34" spans="1:5" ht="25.5" customHeight="1">
      <c r="A34" s="156" t="s">
        <v>73</v>
      </c>
      <c r="B34" s="23"/>
      <c r="C34" s="38">
        <v>200</v>
      </c>
      <c r="D34" s="48">
        <v>156147.01999999999</v>
      </c>
      <c r="E34" s="36"/>
    </row>
    <row r="35" spans="1:5" ht="49.5" customHeight="1">
      <c r="A35" s="11" t="s">
        <v>341</v>
      </c>
      <c r="B35" s="17" t="s">
        <v>342</v>
      </c>
      <c r="C35" s="43"/>
      <c r="D35" s="44">
        <f>D36</f>
        <v>2000</v>
      </c>
      <c r="E35" s="36"/>
    </row>
    <row r="36" spans="1:5" ht="25.5" customHeight="1">
      <c r="A36" s="156" t="s">
        <v>73</v>
      </c>
      <c r="B36" s="23"/>
      <c r="C36" s="38">
        <v>200</v>
      </c>
      <c r="D36" s="48">
        <v>2000</v>
      </c>
      <c r="E36" s="36"/>
    </row>
    <row r="37" spans="1:5" ht="60" customHeight="1">
      <c r="A37" s="157" t="s">
        <v>100</v>
      </c>
      <c r="B37" s="20" t="s">
        <v>190</v>
      </c>
      <c r="C37" s="42"/>
      <c r="D37" s="33">
        <f>D38</f>
        <v>544000</v>
      </c>
      <c r="E37" s="41"/>
    </row>
    <row r="38" spans="1:5" ht="68.25" customHeight="1">
      <c r="A38" s="158" t="s">
        <v>67</v>
      </c>
      <c r="B38" s="21" t="s">
        <v>191</v>
      </c>
      <c r="C38" s="42"/>
      <c r="D38" s="40">
        <f>D42+D45+D40</f>
        <v>544000</v>
      </c>
      <c r="E38" s="34"/>
    </row>
    <row r="39" spans="1:5" ht="66" customHeight="1">
      <c r="A39" s="159" t="s">
        <v>329</v>
      </c>
      <c r="B39" s="22" t="s">
        <v>330</v>
      </c>
      <c r="C39" s="42"/>
      <c r="D39" s="40">
        <f>D40</f>
        <v>100000</v>
      </c>
      <c r="E39" s="36"/>
    </row>
    <row r="40" spans="1:5" ht="37.5" customHeight="1">
      <c r="A40" s="159" t="s">
        <v>259</v>
      </c>
      <c r="B40" s="22" t="s">
        <v>331</v>
      </c>
      <c r="C40" s="42"/>
      <c r="D40" s="40">
        <f>D41</f>
        <v>100000</v>
      </c>
      <c r="E40" s="36"/>
    </row>
    <row r="41" spans="1:5" ht="32.25" customHeight="1">
      <c r="A41" s="156" t="s">
        <v>72</v>
      </c>
      <c r="B41" s="21"/>
      <c r="C41" s="42" t="s">
        <v>165</v>
      </c>
      <c r="D41" s="40">
        <v>100000</v>
      </c>
      <c r="E41" s="36"/>
    </row>
    <row r="42" spans="1:5" ht="93" customHeight="1">
      <c r="A42" s="151" t="s">
        <v>192</v>
      </c>
      <c r="B42" s="133" t="s">
        <v>193</v>
      </c>
      <c r="C42" s="47"/>
      <c r="D42" s="49">
        <f>D43</f>
        <v>70000</v>
      </c>
      <c r="E42" s="36"/>
    </row>
    <row r="43" spans="1:5" ht="43.5" customHeight="1">
      <c r="A43" s="151" t="s">
        <v>259</v>
      </c>
      <c r="B43" s="133" t="s">
        <v>196</v>
      </c>
      <c r="C43" s="47"/>
      <c r="D43" s="49">
        <f>D44</f>
        <v>70000</v>
      </c>
      <c r="E43" s="36"/>
    </row>
    <row r="44" spans="1:5" ht="41.25" customHeight="1">
      <c r="A44" s="156" t="s">
        <v>72</v>
      </c>
      <c r="B44" s="133"/>
      <c r="C44" s="47">
        <v>200</v>
      </c>
      <c r="D44" s="49">
        <v>70000</v>
      </c>
      <c r="E44" s="36"/>
    </row>
    <row r="45" spans="1:5" ht="98.25" customHeight="1">
      <c r="A45" s="151" t="s">
        <v>194</v>
      </c>
      <c r="B45" s="133" t="s">
        <v>195</v>
      </c>
      <c r="C45" s="47"/>
      <c r="D45" s="49">
        <f>D46</f>
        <v>374000</v>
      </c>
      <c r="E45" s="36"/>
    </row>
    <row r="46" spans="1:5" ht="49.5" customHeight="1">
      <c r="A46" s="151" t="s">
        <v>259</v>
      </c>
      <c r="B46" s="133" t="s">
        <v>197</v>
      </c>
      <c r="C46" s="47"/>
      <c r="D46" s="49">
        <f>D47</f>
        <v>374000</v>
      </c>
      <c r="E46" s="36"/>
    </row>
    <row r="47" spans="1:5" ht="49.5" customHeight="1">
      <c r="A47" s="156" t="s">
        <v>72</v>
      </c>
      <c r="B47" s="133"/>
      <c r="C47" s="47">
        <v>200</v>
      </c>
      <c r="D47" s="49">
        <v>374000</v>
      </c>
      <c r="E47" s="36"/>
    </row>
    <row r="48" spans="1:5" ht="49.5" customHeight="1">
      <c r="A48" s="150" t="s">
        <v>68</v>
      </c>
      <c r="B48" s="14" t="s">
        <v>198</v>
      </c>
      <c r="C48" s="43"/>
      <c r="D48" s="44">
        <f>D49+D50+D56</f>
        <v>1419317.1600000001</v>
      </c>
      <c r="E48" s="36"/>
    </row>
    <row r="49" spans="1:10" ht="82.5" customHeight="1">
      <c r="A49" s="153" t="s">
        <v>69</v>
      </c>
      <c r="B49" s="15" t="s">
        <v>199</v>
      </c>
      <c r="C49" s="39"/>
      <c r="D49" s="33">
        <v>0</v>
      </c>
      <c r="E49" s="36"/>
    </row>
    <row r="50" spans="1:10" ht="81" customHeight="1">
      <c r="A50" s="153" t="s">
        <v>70</v>
      </c>
      <c r="B50" s="15" t="s">
        <v>200</v>
      </c>
      <c r="C50" s="42"/>
      <c r="D50" s="40">
        <f>D51+D54</f>
        <v>34499.86</v>
      </c>
      <c r="E50" s="36"/>
    </row>
    <row r="51" spans="1:10" ht="107.25" customHeight="1">
      <c r="A51" s="160" t="s">
        <v>254</v>
      </c>
      <c r="B51" s="17" t="s">
        <v>203</v>
      </c>
      <c r="C51" s="42"/>
      <c r="D51" s="40">
        <f>D52</f>
        <v>10349.86</v>
      </c>
      <c r="E51" s="36"/>
    </row>
    <row r="52" spans="1:10" ht="90" customHeight="1">
      <c r="A52" s="160" t="s">
        <v>444</v>
      </c>
      <c r="B52" s="17" t="s">
        <v>332</v>
      </c>
      <c r="C52" s="42"/>
      <c r="D52" s="40">
        <f>D53</f>
        <v>10349.86</v>
      </c>
      <c r="E52" s="36"/>
    </row>
    <row r="53" spans="1:10" ht="42" customHeight="1">
      <c r="A53" s="161" t="s">
        <v>201</v>
      </c>
      <c r="B53" s="15"/>
      <c r="C53" s="42" t="s">
        <v>202</v>
      </c>
      <c r="D53" s="40">
        <v>10349.86</v>
      </c>
      <c r="E53" s="36"/>
    </row>
    <row r="54" spans="1:10" s="28" customFormat="1" ht="75" customHeight="1">
      <c r="A54" s="160" t="s">
        <v>399</v>
      </c>
      <c r="B54" s="17" t="s">
        <v>400</v>
      </c>
      <c r="C54" s="42"/>
      <c r="D54" s="40">
        <f>D55</f>
        <v>24150</v>
      </c>
      <c r="E54" s="36"/>
      <c r="I54" s="2"/>
      <c r="J54" s="2"/>
    </row>
    <row r="55" spans="1:10" s="28" customFormat="1" ht="42" customHeight="1">
      <c r="A55" s="161" t="s">
        <v>201</v>
      </c>
      <c r="B55" s="15"/>
      <c r="C55" s="42" t="s">
        <v>202</v>
      </c>
      <c r="D55" s="40">
        <v>24150</v>
      </c>
      <c r="E55" s="36"/>
      <c r="I55" s="2"/>
      <c r="J55" s="2"/>
    </row>
    <row r="56" spans="1:10" ht="60" customHeight="1">
      <c r="A56" s="162" t="s">
        <v>204</v>
      </c>
      <c r="B56" s="142" t="s">
        <v>205</v>
      </c>
      <c r="C56" s="38"/>
      <c r="D56" s="44">
        <f>D57</f>
        <v>1384817.3</v>
      </c>
      <c r="E56" s="34"/>
    </row>
    <row r="57" spans="1:10" ht="99" customHeight="1">
      <c r="A57" s="163" t="s">
        <v>255</v>
      </c>
      <c r="B57" s="1" t="s">
        <v>206</v>
      </c>
      <c r="C57" s="38"/>
      <c r="D57" s="44">
        <f>D58</f>
        <v>1384817.3</v>
      </c>
      <c r="E57" s="34"/>
    </row>
    <row r="58" spans="1:10" ht="64.5" customHeight="1">
      <c r="A58" s="160" t="s">
        <v>445</v>
      </c>
      <c r="B58" s="123" t="s">
        <v>379</v>
      </c>
      <c r="C58" s="38"/>
      <c r="D58" s="44">
        <f>D59</f>
        <v>1384817.3</v>
      </c>
      <c r="E58" s="34"/>
    </row>
    <row r="59" spans="1:10" ht="54.75" customHeight="1">
      <c r="A59" s="152" t="s">
        <v>201</v>
      </c>
      <c r="B59" s="37"/>
      <c r="C59" s="38">
        <v>300</v>
      </c>
      <c r="D59" s="44">
        <v>1384817.3</v>
      </c>
      <c r="E59" s="34"/>
    </row>
    <row r="60" spans="1:10" ht="54.75" customHeight="1">
      <c r="A60" s="150" t="s">
        <v>74</v>
      </c>
      <c r="B60" s="14" t="s">
        <v>207</v>
      </c>
      <c r="C60" s="51"/>
      <c r="D60" s="44">
        <f>D61</f>
        <v>15235931.530000001</v>
      </c>
      <c r="E60" s="34"/>
    </row>
    <row r="61" spans="1:10" ht="57.75" customHeight="1">
      <c r="A61" s="10" t="s">
        <v>75</v>
      </c>
      <c r="B61" s="15" t="s">
        <v>208</v>
      </c>
      <c r="C61" s="51"/>
      <c r="D61" s="44">
        <f>D62+D69</f>
        <v>15235931.530000001</v>
      </c>
      <c r="E61" s="34"/>
    </row>
    <row r="62" spans="1:10" ht="71.25" customHeight="1">
      <c r="A62" s="11" t="s">
        <v>381</v>
      </c>
      <c r="B62" s="17" t="s">
        <v>210</v>
      </c>
      <c r="C62" s="51"/>
      <c r="D62" s="44">
        <f>D63+D65+D67</f>
        <v>11216448.530000001</v>
      </c>
      <c r="E62" s="34"/>
    </row>
    <row r="63" spans="1:10" ht="67.5" customHeight="1">
      <c r="A63" s="11" t="s">
        <v>384</v>
      </c>
      <c r="B63" s="17" t="s">
        <v>383</v>
      </c>
      <c r="C63" s="51"/>
      <c r="D63" s="44">
        <f>D64</f>
        <v>309281</v>
      </c>
      <c r="E63" s="34"/>
    </row>
    <row r="64" spans="1:10" ht="39.75" customHeight="1">
      <c r="A64" s="156" t="s">
        <v>72</v>
      </c>
      <c r="B64" s="37"/>
      <c r="C64" s="38">
        <v>200</v>
      </c>
      <c r="D64" s="44">
        <v>309281</v>
      </c>
      <c r="E64" s="34"/>
    </row>
    <row r="65" spans="1:10" ht="70.5" customHeight="1">
      <c r="A65" s="11" t="s">
        <v>385</v>
      </c>
      <c r="B65" s="17" t="s">
        <v>212</v>
      </c>
      <c r="C65" s="144"/>
      <c r="D65" s="44">
        <f>D66</f>
        <v>5030828.53</v>
      </c>
      <c r="E65" s="34"/>
    </row>
    <row r="66" spans="1:10" ht="33" customHeight="1">
      <c r="A66" s="164" t="s">
        <v>72</v>
      </c>
      <c r="B66" s="143"/>
      <c r="C66" s="144" t="s">
        <v>165</v>
      </c>
      <c r="D66" s="48">
        <v>5030828.53</v>
      </c>
      <c r="E66" s="34"/>
    </row>
    <row r="67" spans="1:10" s="28" customFormat="1" ht="75.75" customHeight="1">
      <c r="A67" s="156" t="s">
        <v>401</v>
      </c>
      <c r="B67" s="133" t="s">
        <v>402</v>
      </c>
      <c r="C67" s="38"/>
      <c r="D67" s="44">
        <f>D68</f>
        <v>5876339</v>
      </c>
      <c r="E67" s="34"/>
      <c r="I67" s="2"/>
      <c r="J67" s="2"/>
    </row>
    <row r="68" spans="1:10" s="28" customFormat="1" ht="39.75" customHeight="1">
      <c r="A68" s="156" t="s">
        <v>72</v>
      </c>
      <c r="B68" s="37"/>
      <c r="C68" s="38">
        <v>200</v>
      </c>
      <c r="D68" s="44">
        <v>5876339</v>
      </c>
      <c r="E68" s="34"/>
      <c r="I68" s="2"/>
      <c r="J68" s="2"/>
    </row>
    <row r="69" spans="1:10" ht="65.25" customHeight="1">
      <c r="A69" s="11" t="s">
        <v>382</v>
      </c>
      <c r="B69" s="17" t="s">
        <v>211</v>
      </c>
      <c r="C69" s="144"/>
      <c r="D69" s="44">
        <f>D70+D72</f>
        <v>4019483</v>
      </c>
      <c r="E69" s="34"/>
    </row>
    <row r="70" spans="1:10" ht="57" customHeight="1">
      <c r="A70" s="11" t="s">
        <v>209</v>
      </c>
      <c r="B70" s="17" t="s">
        <v>380</v>
      </c>
      <c r="C70" s="51"/>
      <c r="D70" s="44">
        <f>D71</f>
        <v>2499941</v>
      </c>
      <c r="E70" s="34"/>
    </row>
    <row r="71" spans="1:10" ht="48" customHeight="1">
      <c r="A71" s="164" t="s">
        <v>72</v>
      </c>
      <c r="B71" s="143"/>
      <c r="C71" s="144" t="s">
        <v>165</v>
      </c>
      <c r="D71" s="48">
        <v>2499941</v>
      </c>
      <c r="E71" s="34"/>
    </row>
    <row r="72" spans="1:10" s="28" customFormat="1" ht="76.5" customHeight="1">
      <c r="A72" s="151" t="s">
        <v>405</v>
      </c>
      <c r="B72" s="133" t="s">
        <v>406</v>
      </c>
      <c r="C72" s="38"/>
      <c r="D72" s="44">
        <f>D73</f>
        <v>1519542</v>
      </c>
      <c r="E72" s="34"/>
      <c r="I72" s="2"/>
      <c r="J72" s="2"/>
    </row>
    <row r="73" spans="1:10" s="28" customFormat="1" ht="39.75" customHeight="1">
      <c r="A73" s="156" t="s">
        <v>72</v>
      </c>
      <c r="B73" s="37"/>
      <c r="C73" s="38">
        <v>200</v>
      </c>
      <c r="D73" s="44">
        <v>1519542</v>
      </c>
      <c r="E73" s="34"/>
      <c r="I73" s="2"/>
      <c r="J73" s="2"/>
    </row>
    <row r="74" spans="1:10" ht="85.5" customHeight="1">
      <c r="A74" s="157" t="s">
        <v>76</v>
      </c>
      <c r="B74" s="20" t="s">
        <v>213</v>
      </c>
      <c r="C74" s="51"/>
      <c r="D74" s="44">
        <f>D75</f>
        <v>530000</v>
      </c>
      <c r="E74" s="34"/>
    </row>
    <row r="75" spans="1:10" ht="89.25" customHeight="1">
      <c r="A75" s="158" t="s">
        <v>77</v>
      </c>
      <c r="B75" s="21" t="s">
        <v>214</v>
      </c>
      <c r="C75" s="51"/>
      <c r="D75" s="44">
        <f>D77+D80</f>
        <v>530000</v>
      </c>
      <c r="E75" s="34"/>
    </row>
    <row r="76" spans="1:10" ht="52.5" customHeight="1">
      <c r="A76" s="159" t="s">
        <v>256</v>
      </c>
      <c r="B76" s="22" t="s">
        <v>215</v>
      </c>
      <c r="C76" s="51"/>
      <c r="D76" s="44">
        <f>D77</f>
        <v>520000</v>
      </c>
      <c r="E76" s="34"/>
    </row>
    <row r="77" spans="1:10" ht="48.75" customHeight="1">
      <c r="A77" s="11" t="s">
        <v>78</v>
      </c>
      <c r="B77" s="17" t="s">
        <v>216</v>
      </c>
      <c r="C77" s="51"/>
      <c r="D77" s="44">
        <f>D78</f>
        <v>520000</v>
      </c>
      <c r="E77" s="34"/>
    </row>
    <row r="78" spans="1:10" ht="33" customHeight="1">
      <c r="A78" s="156" t="s">
        <v>72</v>
      </c>
      <c r="B78" s="37"/>
      <c r="C78" s="47">
        <v>200</v>
      </c>
      <c r="D78" s="48">
        <v>520000</v>
      </c>
      <c r="E78" s="34"/>
    </row>
    <row r="79" spans="1:10" ht="66.75" customHeight="1">
      <c r="A79" s="151" t="s">
        <v>257</v>
      </c>
      <c r="B79" s="133" t="s">
        <v>217</v>
      </c>
      <c r="C79" s="47"/>
      <c r="D79" s="48">
        <f>D80</f>
        <v>10000</v>
      </c>
      <c r="E79" s="34"/>
    </row>
    <row r="80" spans="1:10" ht="59.25" customHeight="1">
      <c r="A80" s="11" t="s">
        <v>79</v>
      </c>
      <c r="B80" s="17" t="s">
        <v>218</v>
      </c>
      <c r="C80" s="51"/>
      <c r="D80" s="44">
        <f>D81</f>
        <v>10000</v>
      </c>
      <c r="E80" s="34"/>
    </row>
    <row r="81" spans="1:5" ht="41.25" customHeight="1">
      <c r="A81" s="156" t="s">
        <v>72</v>
      </c>
      <c r="B81" s="37"/>
      <c r="C81" s="47">
        <v>200</v>
      </c>
      <c r="D81" s="48">
        <v>10000</v>
      </c>
      <c r="E81" s="34"/>
    </row>
    <row r="82" spans="1:5" ht="61.5" customHeight="1">
      <c r="A82" s="157" t="s">
        <v>80</v>
      </c>
      <c r="B82" s="20" t="s">
        <v>219</v>
      </c>
      <c r="C82" s="51"/>
      <c r="D82" s="44">
        <f>D83</f>
        <v>8567147.8099999987</v>
      </c>
      <c r="E82" s="34"/>
    </row>
    <row r="83" spans="1:5" ht="60" customHeight="1">
      <c r="A83" s="154" t="s">
        <v>81</v>
      </c>
      <c r="B83" s="19" t="s">
        <v>220</v>
      </c>
      <c r="C83" s="51"/>
      <c r="D83" s="44">
        <f>D84+D87+D90+D93+D96+D99</f>
        <v>8567147.8099999987</v>
      </c>
      <c r="E83" s="34"/>
    </row>
    <row r="84" spans="1:5" ht="54.75" customHeight="1">
      <c r="A84" s="155" t="s">
        <v>221</v>
      </c>
      <c r="B84" s="18" t="s">
        <v>222</v>
      </c>
      <c r="C84" s="51"/>
      <c r="D84" s="44">
        <f>D85</f>
        <v>1550993.84</v>
      </c>
      <c r="E84" s="34"/>
    </row>
    <row r="85" spans="1:5" ht="39" customHeight="1">
      <c r="A85" s="159" t="s">
        <v>446</v>
      </c>
      <c r="B85" s="22" t="s">
        <v>223</v>
      </c>
      <c r="C85" s="32"/>
      <c r="D85" s="33">
        <f>D86</f>
        <v>1550993.84</v>
      </c>
      <c r="E85" s="34"/>
    </row>
    <row r="86" spans="1:5" ht="33.75" customHeight="1">
      <c r="A86" s="156" t="s">
        <v>72</v>
      </c>
      <c r="B86" s="37"/>
      <c r="C86" s="47">
        <v>200</v>
      </c>
      <c r="D86" s="33">
        <v>1550993.84</v>
      </c>
      <c r="E86" s="34"/>
    </row>
    <row r="87" spans="1:5" ht="51" customHeight="1">
      <c r="A87" s="151" t="s">
        <v>224</v>
      </c>
      <c r="B87" s="133" t="s">
        <v>225</v>
      </c>
      <c r="C87" s="47"/>
      <c r="D87" s="33">
        <f>D88</f>
        <v>54346</v>
      </c>
      <c r="E87" s="34"/>
    </row>
    <row r="88" spans="1:5" ht="23.25" customHeight="1">
      <c r="A88" s="159" t="s">
        <v>84</v>
      </c>
      <c r="B88" s="22" t="s">
        <v>226</v>
      </c>
      <c r="C88" s="32"/>
      <c r="D88" s="33">
        <f>D89</f>
        <v>54346</v>
      </c>
      <c r="E88" s="34"/>
    </row>
    <row r="89" spans="1:5" ht="33" customHeight="1">
      <c r="A89" s="156" t="s">
        <v>72</v>
      </c>
      <c r="B89" s="37"/>
      <c r="C89" s="47">
        <v>200</v>
      </c>
      <c r="D89" s="40">
        <v>54346</v>
      </c>
      <c r="E89" s="34"/>
    </row>
    <row r="90" spans="1:5" ht="34.5" customHeight="1">
      <c r="A90" s="151" t="s">
        <v>447</v>
      </c>
      <c r="B90" s="133" t="s">
        <v>227</v>
      </c>
      <c r="C90" s="47"/>
      <c r="D90" s="33">
        <f>D91</f>
        <v>872000</v>
      </c>
      <c r="E90" s="34"/>
    </row>
    <row r="91" spans="1:5" ht="48.75" customHeight="1">
      <c r="A91" s="159" t="s">
        <v>83</v>
      </c>
      <c r="B91" s="22" t="s">
        <v>230</v>
      </c>
      <c r="C91" s="32"/>
      <c r="D91" s="33">
        <f>D92</f>
        <v>872000</v>
      </c>
      <c r="E91" s="34"/>
    </row>
    <row r="92" spans="1:5" ht="32.25" customHeight="1">
      <c r="A92" s="156" t="s">
        <v>72</v>
      </c>
      <c r="B92" s="37"/>
      <c r="C92" s="47">
        <v>200</v>
      </c>
      <c r="D92" s="40">
        <v>872000</v>
      </c>
      <c r="E92" s="34"/>
    </row>
    <row r="93" spans="1:5" ht="58.5" customHeight="1">
      <c r="A93" s="151" t="s">
        <v>228</v>
      </c>
      <c r="B93" s="133" t="s">
        <v>229</v>
      </c>
      <c r="C93" s="47"/>
      <c r="D93" s="40">
        <f>D94</f>
        <v>2354741.85</v>
      </c>
      <c r="E93" s="34"/>
    </row>
    <row r="94" spans="1:5" ht="36" customHeight="1">
      <c r="A94" s="159" t="s">
        <v>260</v>
      </c>
      <c r="B94" s="22" t="s">
        <v>231</v>
      </c>
      <c r="C94" s="32"/>
      <c r="D94" s="33">
        <f>D95</f>
        <v>2354741.85</v>
      </c>
      <c r="E94" s="34"/>
    </row>
    <row r="95" spans="1:5" ht="32.25" customHeight="1">
      <c r="A95" s="156" t="s">
        <v>72</v>
      </c>
      <c r="B95" s="37"/>
      <c r="C95" s="47">
        <v>200</v>
      </c>
      <c r="D95" s="33">
        <v>2354741.85</v>
      </c>
      <c r="E95" s="34"/>
    </row>
    <row r="96" spans="1:5" ht="50.25" customHeight="1">
      <c r="A96" s="151" t="s">
        <v>232</v>
      </c>
      <c r="B96" s="133" t="s">
        <v>258</v>
      </c>
      <c r="C96" s="47"/>
      <c r="D96" s="33">
        <f>D97</f>
        <v>3735066.12</v>
      </c>
      <c r="E96" s="34"/>
    </row>
    <row r="97" spans="1:5" ht="42" customHeight="1">
      <c r="A97" s="159" t="s">
        <v>82</v>
      </c>
      <c r="B97" s="22" t="s">
        <v>233</v>
      </c>
      <c r="C97" s="51"/>
      <c r="D97" s="44">
        <f>D98</f>
        <v>3735066.12</v>
      </c>
      <c r="E97" s="34"/>
    </row>
    <row r="98" spans="1:5" ht="43.5" customHeight="1">
      <c r="A98" s="156" t="s">
        <v>72</v>
      </c>
      <c r="B98" s="37"/>
      <c r="C98" s="47">
        <v>200</v>
      </c>
      <c r="D98" s="48">
        <v>3735066.12</v>
      </c>
      <c r="E98" s="34"/>
    </row>
    <row r="99" spans="1:5" ht="43.5" customHeight="1">
      <c r="A99" s="151" t="s">
        <v>453</v>
      </c>
      <c r="B99" s="133" t="s">
        <v>454</v>
      </c>
      <c r="C99" s="47"/>
      <c r="D99" s="44">
        <f>D100</f>
        <v>0</v>
      </c>
      <c r="E99" s="34"/>
    </row>
    <row r="100" spans="1:5" ht="43.5" customHeight="1">
      <c r="A100" s="156" t="s">
        <v>72</v>
      </c>
      <c r="B100" s="37"/>
      <c r="C100" s="47">
        <v>100</v>
      </c>
      <c r="D100" s="48">
        <v>0</v>
      </c>
      <c r="E100" s="34"/>
    </row>
    <row r="101" spans="1:5" ht="77.25" customHeight="1">
      <c r="A101" s="198" t="s">
        <v>299</v>
      </c>
      <c r="B101" s="24" t="s">
        <v>301</v>
      </c>
      <c r="C101" s="47"/>
      <c r="D101" s="48">
        <f>D102</f>
        <v>350000</v>
      </c>
      <c r="E101" s="34"/>
    </row>
    <row r="102" spans="1:5" ht="51.75" customHeight="1">
      <c r="A102" s="197" t="s">
        <v>300</v>
      </c>
      <c r="B102" s="200" t="s">
        <v>302</v>
      </c>
      <c r="C102" s="47"/>
      <c r="D102" s="48">
        <f>D103+D106</f>
        <v>350000</v>
      </c>
      <c r="E102" s="34"/>
    </row>
    <row r="103" spans="1:5" ht="48" customHeight="1">
      <c r="A103" s="151" t="s">
        <v>303</v>
      </c>
      <c r="B103" s="200" t="s">
        <v>304</v>
      </c>
      <c r="C103" s="47"/>
      <c r="D103" s="48">
        <f>D104</f>
        <v>348000</v>
      </c>
      <c r="E103" s="34"/>
    </row>
    <row r="104" spans="1:5" ht="117.75" customHeight="1">
      <c r="A104" s="151" t="s">
        <v>305</v>
      </c>
      <c r="B104" s="133" t="s">
        <v>306</v>
      </c>
      <c r="C104" s="47"/>
      <c r="D104" s="48">
        <f>D105</f>
        <v>348000</v>
      </c>
      <c r="E104" s="34"/>
    </row>
    <row r="105" spans="1:5" ht="38.25" customHeight="1">
      <c r="A105" s="151" t="s">
        <v>131</v>
      </c>
      <c r="B105" s="200"/>
      <c r="C105" s="47">
        <v>500</v>
      </c>
      <c r="D105" s="48">
        <v>348000</v>
      </c>
      <c r="E105" s="34"/>
    </row>
    <row r="106" spans="1:5" ht="38.25" customHeight="1">
      <c r="A106" s="151" t="s">
        <v>392</v>
      </c>
      <c r="B106" s="200" t="s">
        <v>393</v>
      </c>
      <c r="C106" s="47"/>
      <c r="D106" s="48">
        <f>D107</f>
        <v>2000</v>
      </c>
      <c r="E106" s="34"/>
    </row>
    <row r="107" spans="1:5" ht="97.5" customHeight="1">
      <c r="A107" s="151" t="s">
        <v>391</v>
      </c>
      <c r="B107" s="133" t="s">
        <v>390</v>
      </c>
      <c r="C107" s="47"/>
      <c r="D107" s="48">
        <f>D108</f>
        <v>2000</v>
      </c>
      <c r="E107" s="34"/>
    </row>
    <row r="108" spans="1:5" ht="38.25" customHeight="1">
      <c r="A108" s="151" t="s">
        <v>131</v>
      </c>
      <c r="B108" s="200"/>
      <c r="C108" s="47">
        <v>500</v>
      </c>
      <c r="D108" s="48">
        <v>2000</v>
      </c>
      <c r="E108" s="34"/>
    </row>
    <row r="109" spans="1:5" ht="52.5" customHeight="1">
      <c r="A109" s="198" t="s">
        <v>295</v>
      </c>
      <c r="B109" s="199" t="s">
        <v>297</v>
      </c>
      <c r="C109" s="47"/>
      <c r="D109" s="48">
        <f>D110</f>
        <v>7727910.1600000001</v>
      </c>
      <c r="E109" s="34"/>
    </row>
    <row r="110" spans="1:5" ht="67.5" customHeight="1">
      <c r="A110" s="197" t="s">
        <v>296</v>
      </c>
      <c r="B110" s="200" t="s">
        <v>298</v>
      </c>
      <c r="C110" s="47"/>
      <c r="D110" s="48">
        <f>D111</f>
        <v>7727910.1600000001</v>
      </c>
      <c r="E110" s="34"/>
    </row>
    <row r="111" spans="1:5" ht="67.5" customHeight="1">
      <c r="A111" s="151" t="s">
        <v>387</v>
      </c>
      <c r="B111" s="133" t="s">
        <v>386</v>
      </c>
      <c r="C111" s="47"/>
      <c r="D111" s="48">
        <f>D112</f>
        <v>7727910.1600000001</v>
      </c>
      <c r="E111" s="34"/>
    </row>
    <row r="112" spans="1:5" ht="51" customHeight="1">
      <c r="A112" s="156" t="s">
        <v>72</v>
      </c>
      <c r="B112" s="200"/>
      <c r="C112" s="47">
        <v>200</v>
      </c>
      <c r="D112" s="48">
        <v>7727910.1600000001</v>
      </c>
      <c r="E112" s="34"/>
    </row>
    <row r="113" spans="1:5" ht="88.5" customHeight="1">
      <c r="A113" s="198" t="s">
        <v>322</v>
      </c>
      <c r="B113" s="24" t="s">
        <v>309</v>
      </c>
      <c r="C113" s="47"/>
      <c r="D113" s="201">
        <f>D114</f>
        <v>107392.43</v>
      </c>
      <c r="E113" s="34"/>
    </row>
    <row r="114" spans="1:5" ht="82.5" customHeight="1">
      <c r="A114" s="197" t="s">
        <v>323</v>
      </c>
      <c r="B114" s="200" t="s">
        <v>310</v>
      </c>
      <c r="C114" s="47"/>
      <c r="D114" s="48">
        <f>D115</f>
        <v>107392.43</v>
      </c>
      <c r="E114" s="34"/>
    </row>
    <row r="115" spans="1:5" ht="38.25" customHeight="1">
      <c r="A115" s="151" t="s">
        <v>448</v>
      </c>
      <c r="B115" s="133" t="s">
        <v>320</v>
      </c>
      <c r="C115" s="47"/>
      <c r="D115" s="48">
        <f>D116</f>
        <v>107392.43</v>
      </c>
      <c r="E115" s="34"/>
    </row>
    <row r="116" spans="1:5" ht="44.25" customHeight="1">
      <c r="A116" s="156" t="s">
        <v>72</v>
      </c>
      <c r="B116" s="200"/>
      <c r="C116" s="47">
        <v>200</v>
      </c>
      <c r="D116" s="48">
        <v>107392.43</v>
      </c>
      <c r="E116" s="34"/>
    </row>
    <row r="117" spans="1:5" ht="102.75" customHeight="1">
      <c r="A117" s="335" t="s">
        <v>455</v>
      </c>
      <c r="B117" s="24" t="s">
        <v>456</v>
      </c>
      <c r="C117" s="336"/>
      <c r="D117" s="337">
        <f>D118</f>
        <v>15000</v>
      </c>
      <c r="E117" s="34"/>
    </row>
    <row r="118" spans="1:5" ht="108" customHeight="1">
      <c r="A118" s="151" t="s">
        <v>457</v>
      </c>
      <c r="B118" s="133" t="s">
        <v>458</v>
      </c>
      <c r="C118" s="47"/>
      <c r="D118" s="48">
        <f>D119</f>
        <v>15000</v>
      </c>
      <c r="E118" s="34"/>
    </row>
    <row r="119" spans="1:5" ht="60.75" customHeight="1">
      <c r="A119" s="338" t="s">
        <v>459</v>
      </c>
      <c r="B119" s="133" t="s">
        <v>460</v>
      </c>
      <c r="C119" s="47"/>
      <c r="D119" s="48">
        <f>D120</f>
        <v>15000</v>
      </c>
      <c r="E119" s="34"/>
    </row>
    <row r="120" spans="1:5" ht="44.25" customHeight="1">
      <c r="A120" s="156" t="s">
        <v>72</v>
      </c>
      <c r="B120" s="200"/>
      <c r="C120" s="47">
        <v>200</v>
      </c>
      <c r="D120" s="48">
        <v>15000</v>
      </c>
      <c r="E120" s="34"/>
    </row>
    <row r="121" spans="1:5" ht="32.25" customHeight="1">
      <c r="A121" s="157" t="s">
        <v>85</v>
      </c>
      <c r="B121" s="24" t="s">
        <v>234</v>
      </c>
      <c r="C121" s="42"/>
      <c r="D121" s="33">
        <f>D130+D140+D142+D144+D146+D148+D138+D122+D152+D125+D136+D134+D154+D150+D128</f>
        <v>7127891.1299999999</v>
      </c>
      <c r="E121" s="34"/>
    </row>
    <row r="122" spans="1:5" ht="84.75" customHeight="1">
      <c r="A122" s="165" t="s">
        <v>244</v>
      </c>
      <c r="B122" s="346" t="s">
        <v>246</v>
      </c>
      <c r="C122" s="145"/>
      <c r="D122" s="53">
        <f>D123+D124</f>
        <v>52456.72</v>
      </c>
      <c r="E122" s="34"/>
    </row>
    <row r="123" spans="1:5" ht="89.25" customHeight="1">
      <c r="A123" s="156" t="s">
        <v>89</v>
      </c>
      <c r="B123" s="346"/>
      <c r="C123" s="146" t="s">
        <v>245</v>
      </c>
      <c r="D123" s="147">
        <v>40351.32</v>
      </c>
      <c r="E123" s="34"/>
    </row>
    <row r="124" spans="1:5" ht="41.25" customHeight="1">
      <c r="A124" s="156" t="s">
        <v>72</v>
      </c>
      <c r="B124" s="346"/>
      <c r="C124" s="146" t="s">
        <v>165</v>
      </c>
      <c r="D124" s="147">
        <v>12105.4</v>
      </c>
      <c r="E124" s="34"/>
    </row>
    <row r="125" spans="1:5" ht="63.75" customHeight="1">
      <c r="A125" s="151" t="s">
        <v>275</v>
      </c>
      <c r="B125" s="346" t="s">
        <v>274</v>
      </c>
      <c r="C125" s="146"/>
      <c r="D125" s="147">
        <f>D126+D127</f>
        <v>233531</v>
      </c>
      <c r="E125" s="34"/>
    </row>
    <row r="126" spans="1:5" ht="97.5" customHeight="1">
      <c r="A126" s="203" t="s">
        <v>276</v>
      </c>
      <c r="B126" s="346"/>
      <c r="C126" s="146" t="s">
        <v>245</v>
      </c>
      <c r="D126" s="147">
        <v>233531</v>
      </c>
      <c r="E126" s="34"/>
    </row>
    <row r="127" spans="1:5" ht="35.25" customHeight="1">
      <c r="A127" s="191" t="s">
        <v>72</v>
      </c>
      <c r="B127" s="346"/>
      <c r="C127" s="146" t="s">
        <v>165</v>
      </c>
      <c r="D127" s="147">
        <v>0</v>
      </c>
      <c r="E127" s="34"/>
    </row>
    <row r="128" spans="1:5" ht="21.75" customHeight="1">
      <c r="A128" s="79" t="s">
        <v>86</v>
      </c>
      <c r="B128" s="347" t="s">
        <v>235</v>
      </c>
      <c r="C128" s="42"/>
      <c r="D128" s="33">
        <f>D129</f>
        <v>824322.24</v>
      </c>
      <c r="E128" s="34"/>
    </row>
    <row r="129" spans="1:5" ht="91.5" customHeight="1">
      <c r="A129" s="156" t="s">
        <v>89</v>
      </c>
      <c r="B129" s="37"/>
      <c r="C129" s="47">
        <v>100</v>
      </c>
      <c r="D129" s="44">
        <v>824322.24</v>
      </c>
      <c r="E129" s="34"/>
    </row>
    <row r="130" spans="1:5" ht="21.75" customHeight="1">
      <c r="A130" s="79" t="s">
        <v>87</v>
      </c>
      <c r="B130" s="347" t="s">
        <v>236</v>
      </c>
      <c r="C130" s="42"/>
      <c r="D130" s="33">
        <f>D131+D132+D133</f>
        <v>4923149.9000000004</v>
      </c>
      <c r="E130" s="34"/>
    </row>
    <row r="131" spans="1:5" ht="91.5" customHeight="1">
      <c r="A131" s="156" t="s">
        <v>89</v>
      </c>
      <c r="B131" s="37"/>
      <c r="C131" s="47">
        <v>100</v>
      </c>
      <c r="D131" s="44">
        <v>3820747.9</v>
      </c>
      <c r="E131" s="34"/>
    </row>
    <row r="132" spans="1:5" ht="41.25" customHeight="1">
      <c r="A132" s="156" t="s">
        <v>72</v>
      </c>
      <c r="B132" s="22"/>
      <c r="C132" s="47">
        <v>200</v>
      </c>
      <c r="D132" s="44">
        <v>1053066.3</v>
      </c>
      <c r="E132" s="34"/>
    </row>
    <row r="133" spans="1:5" ht="46.5" customHeight="1">
      <c r="A133" s="156" t="s">
        <v>73</v>
      </c>
      <c r="B133" s="37"/>
      <c r="C133" s="47">
        <v>800</v>
      </c>
      <c r="D133" s="44">
        <v>49335.7</v>
      </c>
      <c r="E133" s="36"/>
    </row>
    <row r="134" spans="1:5" ht="53.25" customHeight="1">
      <c r="A134" s="185" t="s">
        <v>357</v>
      </c>
      <c r="B134" s="163" t="s">
        <v>356</v>
      </c>
      <c r="C134" s="206"/>
      <c r="D134" s="205">
        <f>D135</f>
        <v>504921</v>
      </c>
      <c r="E134" s="34"/>
    </row>
    <row r="135" spans="1:5" ht="48" customHeight="1">
      <c r="A135" s="185" t="s">
        <v>72</v>
      </c>
      <c r="B135" s="152"/>
      <c r="C135" s="206">
        <v>200</v>
      </c>
      <c r="D135" s="205">
        <v>504921</v>
      </c>
      <c r="E135" s="34"/>
    </row>
    <row r="136" spans="1:5" ht="84" customHeight="1">
      <c r="A136" s="151" t="s">
        <v>88</v>
      </c>
      <c r="B136" s="347" t="s">
        <v>237</v>
      </c>
      <c r="C136" s="32"/>
      <c r="D136" s="33">
        <f>D137</f>
        <v>69496.800000000003</v>
      </c>
      <c r="E136" s="34"/>
    </row>
    <row r="137" spans="1:5" s="30" customFormat="1" ht="21.75" customHeight="1">
      <c r="A137" s="152" t="s">
        <v>71</v>
      </c>
      <c r="B137" s="37"/>
      <c r="C137" s="38">
        <v>500</v>
      </c>
      <c r="D137" s="33">
        <v>69496.800000000003</v>
      </c>
      <c r="E137" s="34"/>
    </row>
    <row r="138" spans="1:5" s="30" customFormat="1" ht="52.5" customHeight="1">
      <c r="A138" s="151" t="s">
        <v>101</v>
      </c>
      <c r="B138" s="347" t="s">
        <v>238</v>
      </c>
      <c r="C138" s="38"/>
      <c r="D138" s="44">
        <f>D139</f>
        <v>200000</v>
      </c>
      <c r="E138" s="41"/>
    </row>
    <row r="139" spans="1:5" s="30" customFormat="1" ht="48.75" customHeight="1">
      <c r="A139" s="152" t="s">
        <v>73</v>
      </c>
      <c r="B139" s="37"/>
      <c r="C139" s="38">
        <v>800</v>
      </c>
      <c r="D139" s="48">
        <v>200000</v>
      </c>
      <c r="E139" s="41"/>
    </row>
    <row r="140" spans="1:5" s="30" customFormat="1" ht="87" customHeight="1">
      <c r="A140" s="151" t="s">
        <v>90</v>
      </c>
      <c r="B140" s="347" t="s">
        <v>239</v>
      </c>
      <c r="C140" s="39"/>
      <c r="D140" s="33">
        <f>D141</f>
        <v>65726.8</v>
      </c>
      <c r="E140" s="36"/>
    </row>
    <row r="141" spans="1:5" s="30" customFormat="1" ht="51.75" customHeight="1">
      <c r="A141" s="152" t="s">
        <v>71</v>
      </c>
      <c r="B141" s="37"/>
      <c r="C141" s="38">
        <v>500</v>
      </c>
      <c r="D141" s="40">
        <v>65726.8</v>
      </c>
      <c r="E141" s="41"/>
    </row>
    <row r="142" spans="1:5" s="30" customFormat="1" ht="81.75" customHeight="1">
      <c r="A142" s="151" t="s">
        <v>91</v>
      </c>
      <c r="B142" s="347" t="s">
        <v>240</v>
      </c>
      <c r="C142" s="32"/>
      <c r="D142" s="33">
        <f>D143</f>
        <v>47937.31</v>
      </c>
      <c r="E142" s="41"/>
    </row>
    <row r="143" spans="1:5" s="30" customFormat="1" ht="39.75" customHeight="1">
      <c r="A143" s="152" t="s">
        <v>71</v>
      </c>
      <c r="B143" s="37"/>
      <c r="C143" s="38">
        <v>500</v>
      </c>
      <c r="D143" s="40">
        <v>47937.31</v>
      </c>
      <c r="E143" s="41"/>
    </row>
    <row r="144" spans="1:5" s="30" customFormat="1" ht="84" customHeight="1">
      <c r="A144" s="151" t="s">
        <v>92</v>
      </c>
      <c r="B144" s="347" t="s">
        <v>241</v>
      </c>
      <c r="C144" s="32"/>
      <c r="D144" s="40">
        <f>D145</f>
        <v>94246.67</v>
      </c>
      <c r="E144" s="41"/>
    </row>
    <row r="145" spans="1:5" s="30" customFormat="1" ht="36.75" customHeight="1">
      <c r="A145" s="152" t="s">
        <v>71</v>
      </c>
      <c r="B145" s="37"/>
      <c r="C145" s="38">
        <v>500</v>
      </c>
      <c r="D145" s="40">
        <v>94246.67</v>
      </c>
      <c r="E145" s="41"/>
    </row>
    <row r="146" spans="1:5" s="30" customFormat="1" ht="105.75" customHeight="1">
      <c r="A146" s="151" t="s">
        <v>94</v>
      </c>
      <c r="B146" s="347" t="s">
        <v>243</v>
      </c>
      <c r="C146" s="32"/>
      <c r="D146" s="33">
        <f>D147</f>
        <v>13474.19</v>
      </c>
      <c r="E146" s="36"/>
    </row>
    <row r="147" spans="1:5" s="30" customFormat="1" ht="27" customHeight="1">
      <c r="A147" s="152" t="s">
        <v>71</v>
      </c>
      <c r="B147" s="37"/>
      <c r="C147" s="38">
        <v>500</v>
      </c>
      <c r="D147" s="40">
        <v>13474.19</v>
      </c>
      <c r="E147" s="36"/>
    </row>
    <row r="148" spans="1:5" s="30" customFormat="1" ht="84" customHeight="1">
      <c r="A148" s="165" t="s">
        <v>93</v>
      </c>
      <c r="B148" s="346" t="s">
        <v>242</v>
      </c>
      <c r="C148" s="52"/>
      <c r="D148" s="53">
        <f>D149</f>
        <v>9782.24</v>
      </c>
      <c r="E148" s="36"/>
    </row>
    <row r="149" spans="1:5" s="30" customFormat="1" ht="25.5" customHeight="1">
      <c r="A149" s="152" t="s">
        <v>71</v>
      </c>
      <c r="B149" s="37"/>
      <c r="C149" s="116">
        <v>500</v>
      </c>
      <c r="D149" s="40">
        <v>9782.24</v>
      </c>
      <c r="E149" s="61"/>
    </row>
    <row r="150" spans="1:5" s="30" customFormat="1" ht="87.75" customHeight="1">
      <c r="A150" s="159" t="s">
        <v>409</v>
      </c>
      <c r="B150" s="346" t="s">
        <v>389</v>
      </c>
      <c r="C150" s="145"/>
      <c r="D150" s="53">
        <f>D151</f>
        <v>33096.839999999997</v>
      </c>
      <c r="E150" s="61"/>
    </row>
    <row r="151" spans="1:5" s="30" customFormat="1" ht="33" customHeight="1">
      <c r="A151" s="152" t="s">
        <v>71</v>
      </c>
      <c r="B151" s="346"/>
      <c r="C151" s="146" t="s">
        <v>202</v>
      </c>
      <c r="D151" s="53">
        <v>33096.839999999997</v>
      </c>
      <c r="E151" s="61"/>
    </row>
    <row r="152" spans="1:5" s="30" customFormat="1" ht="122.25" customHeight="1">
      <c r="A152" s="159" t="s">
        <v>410</v>
      </c>
      <c r="B152" s="346" t="s">
        <v>307</v>
      </c>
      <c r="C152" s="145"/>
      <c r="D152" s="53">
        <f>D153</f>
        <v>53764.57</v>
      </c>
      <c r="E152" s="61"/>
    </row>
    <row r="153" spans="1:5" s="30" customFormat="1" ht="33" customHeight="1">
      <c r="A153" s="152" t="s">
        <v>71</v>
      </c>
      <c r="B153" s="346"/>
      <c r="C153" s="146" t="s">
        <v>308</v>
      </c>
      <c r="D153" s="53">
        <v>53764.57</v>
      </c>
      <c r="E153" s="61"/>
    </row>
    <row r="154" spans="1:5" s="30" customFormat="1" ht="122.25" customHeight="1">
      <c r="A154" s="159" t="s">
        <v>411</v>
      </c>
      <c r="B154" s="346" t="s">
        <v>388</v>
      </c>
      <c r="C154" s="145"/>
      <c r="D154" s="53">
        <f>D155</f>
        <v>1984.85</v>
      </c>
      <c r="E154" s="61"/>
    </row>
    <row r="155" spans="1:5" s="30" customFormat="1" ht="33" customHeight="1">
      <c r="A155" s="152" t="s">
        <v>71</v>
      </c>
      <c r="B155" s="346"/>
      <c r="C155" s="146" t="s">
        <v>308</v>
      </c>
      <c r="D155" s="53">
        <v>1984.85</v>
      </c>
      <c r="E155" s="61"/>
    </row>
    <row r="156" spans="1:5" s="30" customFormat="1" ht="18.75" customHeight="1">
      <c r="A156" s="26" t="s">
        <v>95</v>
      </c>
      <c r="B156" s="54"/>
      <c r="C156" s="55"/>
      <c r="D156" s="56">
        <f>D12+D25+D30+D37+D48+D60+D74+D82+D121+D101+D109+D113+D117</f>
        <v>42802867.720000006</v>
      </c>
      <c r="E156" s="61"/>
    </row>
    <row r="157" spans="1:5" s="30" customFormat="1" ht="18.75" customHeight="1">
      <c r="A157" s="57"/>
      <c r="B157" s="58"/>
      <c r="C157" s="58"/>
      <c r="D157" s="109"/>
      <c r="E157" s="61"/>
    </row>
    <row r="158" spans="1:5" s="30" customFormat="1" ht="68.25" customHeight="1">
      <c r="A158" s="57"/>
      <c r="B158" s="58"/>
      <c r="C158" s="58"/>
      <c r="D158" s="109"/>
      <c r="E158" s="61"/>
    </row>
    <row r="159" spans="1:5" s="30" customFormat="1" ht="16.5" customHeight="1">
      <c r="A159" s="59"/>
      <c r="B159" s="57"/>
      <c r="C159" s="58"/>
      <c r="D159" s="110"/>
      <c r="E159" s="41"/>
    </row>
    <row r="160" spans="1:5" s="30" customFormat="1" ht="22.5" customHeight="1">
      <c r="A160" s="59"/>
      <c r="B160" s="57"/>
      <c r="C160" s="60"/>
      <c r="D160" s="109"/>
      <c r="E160" s="41"/>
    </row>
    <row r="161" spans="1:5" s="30" customFormat="1" ht="16.5" customHeight="1">
      <c r="A161" s="57"/>
      <c r="B161" s="57"/>
      <c r="C161" s="60"/>
      <c r="D161" s="109"/>
      <c r="E161" s="41"/>
    </row>
    <row r="162" spans="1:5" s="30" customFormat="1" ht="16.5" customHeight="1">
      <c r="A162" s="59"/>
      <c r="B162" s="57"/>
      <c r="C162" s="60"/>
      <c r="D162" s="109"/>
      <c r="E162" s="41"/>
    </row>
    <row r="163" spans="1:5" s="30" customFormat="1" ht="66" customHeight="1">
      <c r="A163" s="57"/>
      <c r="B163" s="57"/>
      <c r="C163" s="60"/>
      <c r="D163" s="109"/>
      <c r="E163" s="41"/>
    </row>
    <row r="164" spans="1:5" s="30" customFormat="1" ht="20.25" customHeight="1">
      <c r="A164" s="59"/>
      <c r="B164" s="57"/>
      <c r="C164" s="60"/>
      <c r="D164" s="109"/>
      <c r="E164" s="41"/>
    </row>
    <row r="165" spans="1:5" s="30" customFormat="1">
      <c r="A165" s="57"/>
      <c r="B165" s="57"/>
      <c r="C165" s="60"/>
      <c r="D165" s="109"/>
      <c r="E165" s="41"/>
    </row>
    <row r="166" spans="1:5" s="30" customFormat="1">
      <c r="A166" s="59"/>
      <c r="B166" s="57"/>
      <c r="C166" s="60"/>
      <c r="D166" s="109"/>
      <c r="E166" s="41"/>
    </row>
    <row r="167" spans="1:5" s="30" customFormat="1">
      <c r="A167" s="57"/>
      <c r="B167" s="57"/>
      <c r="C167" s="58"/>
      <c r="D167" s="109"/>
      <c r="E167" s="41"/>
    </row>
    <row r="168" spans="1:5" s="30" customFormat="1">
      <c r="A168" s="59"/>
      <c r="B168" s="57"/>
      <c r="C168" s="60"/>
      <c r="D168" s="110"/>
      <c r="E168" s="41"/>
    </row>
    <row r="169" spans="1:5" s="30" customFormat="1">
      <c r="A169" s="59"/>
      <c r="B169" s="57"/>
      <c r="C169" s="60"/>
      <c r="D169" s="110"/>
      <c r="E169" s="41"/>
    </row>
    <row r="170" spans="1:5" s="30" customFormat="1">
      <c r="A170" s="57"/>
      <c r="B170" s="57"/>
      <c r="C170" s="60"/>
      <c r="D170" s="110"/>
      <c r="E170" s="41"/>
    </row>
    <row r="171" spans="1:5" s="30" customFormat="1">
      <c r="A171" s="62"/>
      <c r="B171" s="57"/>
      <c r="C171" s="60"/>
      <c r="D171" s="109"/>
      <c r="E171" s="41"/>
    </row>
    <row r="172" spans="1:5" s="30" customFormat="1" ht="27.75" customHeight="1">
      <c r="A172" s="62"/>
      <c r="B172" s="57"/>
      <c r="C172" s="63"/>
      <c r="D172" s="109"/>
      <c r="E172" s="41"/>
    </row>
    <row r="173" spans="1:5" s="30" customFormat="1">
      <c r="A173" s="59"/>
      <c r="B173" s="63"/>
      <c r="C173" s="63"/>
      <c r="D173" s="110"/>
      <c r="E173" s="41"/>
    </row>
    <row r="174" spans="1:5" s="30" customFormat="1">
      <c r="A174" s="64"/>
      <c r="B174" s="58"/>
      <c r="C174" s="65"/>
      <c r="D174" s="110"/>
      <c r="E174" s="41"/>
    </row>
    <row r="175" spans="1:5" s="30" customFormat="1">
      <c r="A175" s="64"/>
      <c r="B175" s="58"/>
      <c r="C175" s="58"/>
      <c r="D175" s="109"/>
      <c r="E175" s="41"/>
    </row>
    <row r="176" spans="1:5" s="30" customFormat="1" ht="56.25" customHeight="1">
      <c r="A176" s="67"/>
      <c r="B176" s="58"/>
      <c r="C176" s="58"/>
      <c r="D176" s="109"/>
      <c r="E176" s="41"/>
    </row>
    <row r="177" spans="1:5" s="30" customFormat="1" ht="20.25" customHeight="1">
      <c r="A177" s="67"/>
      <c r="B177" s="58"/>
      <c r="C177" s="63"/>
      <c r="D177" s="109"/>
      <c r="E177" s="41"/>
    </row>
    <row r="178" spans="1:5" s="30" customFormat="1">
      <c r="A178" s="59"/>
      <c r="B178" s="63"/>
      <c r="C178" s="63"/>
      <c r="D178" s="110"/>
      <c r="E178" s="41"/>
    </row>
    <row r="179" spans="1:5" s="30" customFormat="1">
      <c r="A179" s="64"/>
      <c r="B179" s="58"/>
      <c r="C179" s="65"/>
      <c r="D179" s="110"/>
      <c r="E179" s="41"/>
    </row>
    <row r="180" spans="1:5" s="30" customFormat="1" ht="66" customHeight="1">
      <c r="A180" s="64"/>
      <c r="B180" s="58"/>
      <c r="C180" s="58"/>
      <c r="D180" s="109"/>
      <c r="E180" s="41"/>
    </row>
    <row r="181" spans="1:5" s="30" customFormat="1">
      <c r="A181" s="62"/>
      <c r="B181" s="58"/>
      <c r="C181" s="58"/>
      <c r="D181" s="109"/>
      <c r="E181" s="41"/>
    </row>
    <row r="182" spans="1:5" s="30" customFormat="1" ht="20.25" customHeight="1">
      <c r="A182" s="62"/>
      <c r="B182" s="58"/>
      <c r="C182" s="63"/>
      <c r="D182" s="109"/>
      <c r="E182" s="41"/>
    </row>
    <row r="183" spans="1:5" s="30" customFormat="1" ht="20.25" customHeight="1">
      <c r="A183" s="59"/>
      <c r="B183" s="58"/>
      <c r="C183" s="63"/>
      <c r="D183" s="110"/>
      <c r="E183" s="41"/>
    </row>
    <row r="184" spans="1:5" s="30" customFormat="1" ht="16.5" customHeight="1">
      <c r="A184" s="59"/>
      <c r="B184" s="58"/>
      <c r="C184" s="63"/>
      <c r="D184" s="109"/>
      <c r="E184" s="41"/>
    </row>
    <row r="185" spans="1:5" s="30" customFormat="1" ht="67.5" customHeight="1">
      <c r="A185" s="57"/>
      <c r="B185" s="58"/>
      <c r="C185" s="63"/>
      <c r="D185" s="109"/>
      <c r="E185" s="41"/>
    </row>
    <row r="186" spans="1:5" s="30" customFormat="1" ht="20.25" customHeight="1">
      <c r="A186" s="59"/>
      <c r="B186" s="58"/>
      <c r="C186" s="63"/>
      <c r="D186" s="109"/>
      <c r="E186" s="41"/>
    </row>
    <row r="187" spans="1:5" s="30" customFormat="1" ht="28.5" customHeight="1">
      <c r="A187" s="57"/>
      <c r="B187" s="58"/>
      <c r="C187" s="63"/>
      <c r="D187" s="109"/>
      <c r="E187" s="41"/>
    </row>
    <row r="188" spans="1:5" s="30" customFormat="1" ht="26.25" customHeight="1">
      <c r="A188" s="59"/>
      <c r="B188" s="58"/>
      <c r="C188" s="63"/>
      <c r="D188" s="109"/>
      <c r="E188" s="41"/>
    </row>
    <row r="189" spans="1:5" s="30" customFormat="1" ht="16.5" customHeight="1">
      <c r="A189" s="57"/>
      <c r="B189" s="58"/>
      <c r="C189" s="63"/>
      <c r="D189" s="109"/>
      <c r="E189" s="41"/>
    </row>
    <row r="190" spans="1:5" s="30" customFormat="1" ht="16.5" customHeight="1">
      <c r="A190" s="57"/>
      <c r="B190" s="58"/>
      <c r="C190" s="63"/>
      <c r="D190" s="109"/>
      <c r="E190" s="41"/>
    </row>
    <row r="191" spans="1:5" s="30" customFormat="1" ht="21.75" customHeight="1">
      <c r="A191" s="59"/>
      <c r="B191" s="58"/>
      <c r="C191" s="63"/>
      <c r="D191" s="109"/>
      <c r="E191" s="69"/>
    </row>
    <row r="192" spans="1:5" s="30" customFormat="1" ht="20.25" customHeight="1">
      <c r="A192" s="59"/>
      <c r="B192" s="58"/>
      <c r="C192" s="63"/>
      <c r="D192" s="110"/>
    </row>
    <row r="193" spans="1:4" s="30" customFormat="1">
      <c r="A193" s="64"/>
      <c r="B193" s="58"/>
      <c r="C193" s="58"/>
      <c r="D193" s="109"/>
    </row>
    <row r="194" spans="1:4" s="28" customFormat="1">
      <c r="A194" s="64"/>
      <c r="B194" s="58"/>
      <c r="C194" s="58"/>
      <c r="D194" s="109"/>
    </row>
    <row r="195" spans="1:4" s="28" customFormat="1">
      <c r="A195" s="57"/>
      <c r="B195" s="58"/>
      <c r="C195" s="58"/>
      <c r="D195" s="109"/>
    </row>
    <row r="196" spans="1:4" s="28" customFormat="1">
      <c r="A196" s="57"/>
      <c r="B196" s="58"/>
      <c r="C196" s="63"/>
      <c r="D196" s="109"/>
    </row>
    <row r="197" spans="1:4" s="28" customFormat="1">
      <c r="A197" s="64"/>
      <c r="B197" s="58"/>
      <c r="C197" s="63"/>
      <c r="D197" s="109"/>
    </row>
    <row r="198" spans="1:4" s="28" customFormat="1">
      <c r="A198" s="67"/>
      <c r="B198" s="58"/>
      <c r="C198" s="58"/>
      <c r="D198" s="111"/>
    </row>
    <row r="199" spans="1:4" s="28" customFormat="1">
      <c r="A199" s="67"/>
      <c r="B199" s="58"/>
      <c r="C199" s="63"/>
      <c r="D199" s="111"/>
    </row>
    <row r="200" spans="1:4" s="28" customFormat="1">
      <c r="A200" s="59"/>
      <c r="B200" s="63"/>
      <c r="C200" s="63"/>
      <c r="D200" s="110"/>
    </row>
    <row r="201" spans="1:4" s="28" customFormat="1">
      <c r="A201" s="64"/>
      <c r="B201" s="58"/>
      <c r="C201" s="65"/>
      <c r="D201" s="110"/>
    </row>
    <row r="202" spans="1:4" s="28" customFormat="1">
      <c r="A202" s="64"/>
      <c r="B202" s="58"/>
      <c r="C202" s="58"/>
      <c r="D202" s="109"/>
    </row>
    <row r="203" spans="1:4" s="28" customFormat="1">
      <c r="A203" s="62"/>
      <c r="B203" s="57"/>
      <c r="C203" s="58"/>
      <c r="D203" s="111"/>
    </row>
    <row r="204" spans="1:4" s="28" customFormat="1">
      <c r="A204" s="62"/>
      <c r="B204" s="57"/>
      <c r="C204" s="63"/>
      <c r="D204" s="111"/>
    </row>
    <row r="205" spans="1:4" s="28" customFormat="1">
      <c r="A205" s="57"/>
      <c r="B205" s="57"/>
      <c r="C205" s="63"/>
      <c r="D205" s="109"/>
    </row>
    <row r="206" spans="1:4" s="28" customFormat="1">
      <c r="A206" s="57"/>
      <c r="B206" s="57"/>
      <c r="C206" s="63"/>
      <c r="D206" s="109"/>
    </row>
    <row r="207" spans="1:4" s="28" customFormat="1">
      <c r="A207" s="68"/>
      <c r="B207" s="68"/>
      <c r="C207" s="58"/>
      <c r="D207" s="112"/>
    </row>
    <row r="208" spans="1:4" s="28" customFormat="1">
      <c r="A208" s="27"/>
      <c r="B208" s="30"/>
      <c r="C208" s="70"/>
      <c r="D208" s="113"/>
    </row>
    <row r="209" spans="1:4" s="28" customFormat="1">
      <c r="A209" s="30"/>
      <c r="B209" s="30"/>
      <c r="C209" s="30"/>
      <c r="D209" s="113"/>
    </row>
    <row r="210" spans="1:4" s="28" customFormat="1">
      <c r="C210" s="30"/>
      <c r="D210" s="114"/>
    </row>
    <row r="211" spans="1:4" s="28" customFormat="1">
      <c r="D211" s="114"/>
    </row>
    <row r="212" spans="1:4" s="28" customFormat="1">
      <c r="D212" s="114"/>
    </row>
    <row r="213" spans="1:4" s="28" customFormat="1">
      <c r="D213" s="114"/>
    </row>
    <row r="214" spans="1:4" s="28" customFormat="1">
      <c r="D214" s="114"/>
    </row>
    <row r="215" spans="1:4" s="28" customFormat="1">
      <c r="D215" s="114"/>
    </row>
    <row r="216" spans="1:4" s="28" customFormat="1">
      <c r="D216" s="114"/>
    </row>
    <row r="217" spans="1:4" s="28" customFormat="1">
      <c r="D217" s="114"/>
    </row>
    <row r="218" spans="1:4" s="28" customFormat="1">
      <c r="D218" s="114"/>
    </row>
    <row r="219" spans="1:4" s="28" customFormat="1">
      <c r="D219" s="114"/>
    </row>
    <row r="220" spans="1:4" s="28" customFormat="1">
      <c r="D220" s="114"/>
    </row>
    <row r="221" spans="1:4" s="28" customFormat="1">
      <c r="D221" s="114"/>
    </row>
    <row r="222" spans="1:4" s="28" customFormat="1">
      <c r="D222" s="114"/>
    </row>
    <row r="223" spans="1:4" s="28" customFormat="1">
      <c r="D223" s="114"/>
    </row>
    <row r="224" spans="1:4" s="28" customFormat="1">
      <c r="D224" s="114"/>
    </row>
    <row r="225" spans="4:4" s="28" customFormat="1">
      <c r="D225" s="114"/>
    </row>
    <row r="226" spans="4:4" s="28" customFormat="1">
      <c r="D226" s="114"/>
    </row>
    <row r="227" spans="4:4" s="28" customFormat="1">
      <c r="D227" s="114"/>
    </row>
    <row r="228" spans="4:4" s="28" customFormat="1">
      <c r="D228" s="114"/>
    </row>
    <row r="229" spans="4:4" s="28" customFormat="1">
      <c r="D229" s="114"/>
    </row>
    <row r="230" spans="4:4" s="28" customFormat="1">
      <c r="D230" s="114"/>
    </row>
    <row r="231" spans="4:4" s="28" customFormat="1">
      <c r="D231" s="114"/>
    </row>
    <row r="232" spans="4:4" s="28" customFormat="1">
      <c r="D232" s="114"/>
    </row>
    <row r="233" spans="4:4" s="28" customFormat="1">
      <c r="D233" s="114"/>
    </row>
    <row r="234" spans="4:4" s="28" customFormat="1">
      <c r="D234" s="114"/>
    </row>
    <row r="235" spans="4:4" s="28" customFormat="1">
      <c r="D235" s="114"/>
    </row>
    <row r="236" spans="4:4" s="28" customFormat="1">
      <c r="D236" s="114"/>
    </row>
    <row r="237" spans="4:4" s="28" customFormat="1">
      <c r="D237" s="114"/>
    </row>
    <row r="238" spans="4:4" s="28" customFormat="1">
      <c r="D238" s="114"/>
    </row>
    <row r="239" spans="4:4" s="28" customFormat="1">
      <c r="D239" s="114"/>
    </row>
    <row r="240" spans="4:4" s="28" customFormat="1">
      <c r="D240" s="114"/>
    </row>
    <row r="241" spans="4:4" s="28" customFormat="1">
      <c r="D241" s="114"/>
    </row>
    <row r="242" spans="4:4" s="28" customFormat="1">
      <c r="D242" s="114"/>
    </row>
    <row r="243" spans="4:4" s="28" customFormat="1">
      <c r="D243" s="114"/>
    </row>
    <row r="244" spans="4:4" s="28" customFormat="1">
      <c r="D244" s="114"/>
    </row>
    <row r="245" spans="4:4" s="28" customFormat="1">
      <c r="D245" s="114"/>
    </row>
    <row r="246" spans="4:4" s="28" customFormat="1">
      <c r="D246" s="114"/>
    </row>
    <row r="247" spans="4:4" s="28" customFormat="1">
      <c r="D247" s="114"/>
    </row>
    <row r="248" spans="4:4" s="28" customFormat="1">
      <c r="D248" s="114"/>
    </row>
    <row r="249" spans="4:4" s="28" customFormat="1">
      <c r="D249" s="114"/>
    </row>
    <row r="250" spans="4:4" s="28" customFormat="1">
      <c r="D250" s="114"/>
    </row>
    <row r="251" spans="4:4" s="28" customFormat="1">
      <c r="D251" s="114"/>
    </row>
    <row r="252" spans="4:4" s="28" customFormat="1">
      <c r="D252" s="114"/>
    </row>
    <row r="253" spans="4:4" s="28" customFormat="1">
      <c r="D253" s="114"/>
    </row>
    <row r="254" spans="4:4" s="28" customFormat="1">
      <c r="D254" s="114"/>
    </row>
    <row r="255" spans="4:4" s="28" customFormat="1">
      <c r="D255" s="114"/>
    </row>
    <row r="256" spans="4:4" s="28" customFormat="1">
      <c r="D256" s="114"/>
    </row>
    <row r="257" spans="4:4" s="28" customFormat="1">
      <c r="D257" s="114"/>
    </row>
    <row r="258" spans="4:4" s="28" customFormat="1">
      <c r="D258" s="114"/>
    </row>
    <row r="259" spans="4:4" s="28" customFormat="1">
      <c r="D259" s="114"/>
    </row>
    <row r="260" spans="4:4" s="28" customFormat="1">
      <c r="D260" s="114"/>
    </row>
    <row r="261" spans="4:4" s="28" customFormat="1">
      <c r="D261" s="114"/>
    </row>
    <row r="262" spans="4:4" s="28" customFormat="1">
      <c r="D262" s="114"/>
    </row>
    <row r="263" spans="4:4" s="28" customFormat="1">
      <c r="D263" s="114"/>
    </row>
    <row r="264" spans="4:4" s="28" customFormat="1">
      <c r="D264" s="114"/>
    </row>
    <row r="265" spans="4:4" s="28" customFormat="1">
      <c r="D265" s="114"/>
    </row>
    <row r="266" spans="4:4" s="28" customFormat="1">
      <c r="D266" s="114"/>
    </row>
    <row r="267" spans="4:4" s="28" customFormat="1">
      <c r="D267" s="114"/>
    </row>
    <row r="268" spans="4:4" s="28" customFormat="1">
      <c r="D268" s="114"/>
    </row>
    <row r="269" spans="4:4" s="28" customFormat="1">
      <c r="D269" s="114"/>
    </row>
    <row r="270" spans="4:4" s="28" customFormat="1">
      <c r="D270" s="114"/>
    </row>
    <row r="271" spans="4:4" s="28" customFormat="1">
      <c r="D271" s="114"/>
    </row>
    <row r="272" spans="4:4" s="28" customFormat="1">
      <c r="D272" s="114"/>
    </row>
    <row r="273" spans="4:4" s="28" customFormat="1">
      <c r="D273" s="114"/>
    </row>
    <row r="274" spans="4:4" s="28" customFormat="1">
      <c r="D274" s="114"/>
    </row>
    <row r="275" spans="4:4" s="28" customFormat="1">
      <c r="D275" s="114"/>
    </row>
    <row r="276" spans="4:4" s="28" customFormat="1">
      <c r="D276" s="114"/>
    </row>
    <row r="277" spans="4:4" s="28" customFormat="1">
      <c r="D277" s="114"/>
    </row>
    <row r="278" spans="4:4" s="28" customFormat="1">
      <c r="D278" s="114"/>
    </row>
    <row r="279" spans="4:4" s="28" customFormat="1">
      <c r="D279" s="114"/>
    </row>
    <row r="280" spans="4:4" s="28" customFormat="1">
      <c r="D280" s="114"/>
    </row>
    <row r="281" spans="4:4" s="28" customFormat="1">
      <c r="D281" s="114"/>
    </row>
    <row r="282" spans="4:4" s="28" customFormat="1">
      <c r="D282" s="114"/>
    </row>
    <row r="283" spans="4:4" s="28" customFormat="1">
      <c r="D283" s="114"/>
    </row>
    <row r="284" spans="4:4" s="28" customFormat="1">
      <c r="D284" s="114"/>
    </row>
    <row r="285" spans="4:4" s="28" customFormat="1">
      <c r="D285" s="114"/>
    </row>
    <row r="286" spans="4:4" s="28" customFormat="1">
      <c r="D286" s="114"/>
    </row>
    <row r="287" spans="4:4" s="28" customFormat="1">
      <c r="D287" s="114"/>
    </row>
    <row r="288" spans="4:4" s="28" customFormat="1">
      <c r="D288" s="114"/>
    </row>
    <row r="289" spans="4:4" s="28" customFormat="1">
      <c r="D289" s="114"/>
    </row>
    <row r="290" spans="4:4" s="28" customFormat="1">
      <c r="D290" s="114"/>
    </row>
    <row r="291" spans="4:4" s="28" customFormat="1">
      <c r="D291" s="114"/>
    </row>
    <row r="292" spans="4:4" s="28" customFormat="1">
      <c r="D292" s="114"/>
    </row>
    <row r="293" spans="4:4" s="28" customFormat="1">
      <c r="D293" s="114"/>
    </row>
    <row r="294" spans="4:4" s="28" customFormat="1">
      <c r="D294" s="114"/>
    </row>
    <row r="295" spans="4:4" s="28" customFormat="1">
      <c r="D295" s="114"/>
    </row>
    <row r="296" spans="4:4" s="28" customFormat="1">
      <c r="D296" s="114"/>
    </row>
    <row r="297" spans="4:4" s="28" customFormat="1">
      <c r="D297" s="114"/>
    </row>
    <row r="298" spans="4:4" s="28" customFormat="1">
      <c r="D298" s="114"/>
    </row>
    <row r="299" spans="4:4" s="28" customFormat="1">
      <c r="D299" s="114"/>
    </row>
    <row r="300" spans="4:4" s="28" customFormat="1">
      <c r="D300" s="114"/>
    </row>
    <row r="301" spans="4:4" s="28" customFormat="1">
      <c r="D301" s="114"/>
    </row>
    <row r="302" spans="4:4" s="28" customFormat="1">
      <c r="D302" s="114"/>
    </row>
    <row r="303" spans="4:4" s="28" customFormat="1">
      <c r="D303" s="114"/>
    </row>
    <row r="304" spans="4:4" s="28" customFormat="1">
      <c r="D304" s="114"/>
    </row>
    <row r="305" spans="4:4" s="28" customFormat="1">
      <c r="D305" s="114"/>
    </row>
    <row r="306" spans="4:4" s="28" customFormat="1">
      <c r="D306" s="114"/>
    </row>
    <row r="307" spans="4:4" s="28" customFormat="1">
      <c r="D307" s="114"/>
    </row>
    <row r="308" spans="4:4" s="28" customFormat="1">
      <c r="D308" s="114"/>
    </row>
    <row r="309" spans="4:4" s="28" customFormat="1">
      <c r="D309" s="114"/>
    </row>
    <row r="310" spans="4:4" s="28" customFormat="1">
      <c r="D310" s="114"/>
    </row>
    <row r="311" spans="4:4" s="28" customFormat="1">
      <c r="D311" s="114"/>
    </row>
    <row r="312" spans="4:4" s="28" customFormat="1">
      <c r="D312" s="114"/>
    </row>
    <row r="313" spans="4:4" s="28" customFormat="1">
      <c r="D313" s="114"/>
    </row>
    <row r="314" spans="4:4" s="28" customFormat="1">
      <c r="D314" s="114"/>
    </row>
    <row r="315" spans="4:4" s="28" customFormat="1">
      <c r="D315" s="114"/>
    </row>
    <row r="316" spans="4:4" s="28" customFormat="1">
      <c r="D316" s="114"/>
    </row>
    <row r="317" spans="4:4" s="28" customFormat="1">
      <c r="D317" s="114"/>
    </row>
    <row r="318" spans="4:4" s="28" customFormat="1">
      <c r="D318" s="114"/>
    </row>
    <row r="319" spans="4:4" s="28" customFormat="1">
      <c r="D319" s="114"/>
    </row>
    <row r="320" spans="4:4" s="28" customFormat="1">
      <c r="D320" s="114"/>
    </row>
    <row r="321" spans="4:4" s="28" customFormat="1">
      <c r="D321" s="114"/>
    </row>
    <row r="322" spans="4:4" s="28" customFormat="1">
      <c r="D322" s="114"/>
    </row>
    <row r="323" spans="4:4" s="28" customFormat="1">
      <c r="D323" s="114"/>
    </row>
    <row r="324" spans="4:4" s="28" customFormat="1">
      <c r="D324" s="114"/>
    </row>
    <row r="325" spans="4:4" s="28" customFormat="1">
      <c r="D325" s="114"/>
    </row>
    <row r="326" spans="4:4" s="28" customFormat="1">
      <c r="D326" s="114"/>
    </row>
    <row r="327" spans="4:4" s="28" customFormat="1">
      <c r="D327" s="114"/>
    </row>
    <row r="328" spans="4:4" s="28" customFormat="1">
      <c r="D328" s="114"/>
    </row>
    <row r="329" spans="4:4" s="28" customFormat="1">
      <c r="D329" s="114"/>
    </row>
    <row r="330" spans="4:4" s="28" customFormat="1">
      <c r="D330" s="114"/>
    </row>
    <row r="331" spans="4:4" s="28" customFormat="1">
      <c r="D331" s="114"/>
    </row>
    <row r="332" spans="4:4" s="28" customFormat="1">
      <c r="D332" s="114"/>
    </row>
    <row r="333" spans="4:4" s="28" customFormat="1">
      <c r="D333" s="114"/>
    </row>
    <row r="334" spans="4:4" s="28" customFormat="1">
      <c r="D334" s="114"/>
    </row>
    <row r="335" spans="4:4" s="28" customFormat="1">
      <c r="D335" s="114"/>
    </row>
    <row r="336" spans="4:4" s="28" customFormat="1">
      <c r="D336" s="114"/>
    </row>
    <row r="337" spans="4:4" s="28" customFormat="1">
      <c r="D337" s="114"/>
    </row>
    <row r="338" spans="4:4" s="28" customFormat="1">
      <c r="D338" s="114"/>
    </row>
    <row r="339" spans="4:4" s="28" customFormat="1">
      <c r="D339" s="114"/>
    </row>
    <row r="340" spans="4:4" s="28" customFormat="1">
      <c r="D340" s="114"/>
    </row>
    <row r="341" spans="4:4" s="28" customFormat="1">
      <c r="D341" s="114"/>
    </row>
    <row r="342" spans="4:4" s="28" customFormat="1">
      <c r="D342" s="114"/>
    </row>
    <row r="343" spans="4:4" s="28" customFormat="1">
      <c r="D343" s="114"/>
    </row>
    <row r="344" spans="4:4" s="28" customFormat="1">
      <c r="D344" s="114"/>
    </row>
    <row r="345" spans="4:4" s="28" customFormat="1">
      <c r="D345" s="114"/>
    </row>
    <row r="346" spans="4:4" s="28" customFormat="1">
      <c r="D346" s="114"/>
    </row>
    <row r="347" spans="4:4" s="28" customFormat="1">
      <c r="D347" s="114"/>
    </row>
    <row r="348" spans="4:4" s="28" customFormat="1">
      <c r="D348" s="114"/>
    </row>
    <row r="349" spans="4:4" s="28" customFormat="1">
      <c r="D349" s="114"/>
    </row>
    <row r="350" spans="4:4" s="28" customFormat="1">
      <c r="D350" s="114"/>
    </row>
    <row r="351" spans="4:4" s="28" customFormat="1">
      <c r="D351" s="114"/>
    </row>
    <row r="352" spans="4:4" s="28" customFormat="1">
      <c r="D352" s="114"/>
    </row>
    <row r="353" spans="4:4" s="28" customFormat="1">
      <c r="D353" s="114"/>
    </row>
    <row r="354" spans="4:4" s="28" customFormat="1">
      <c r="D354" s="114"/>
    </row>
    <row r="355" spans="4:4" s="28" customFormat="1">
      <c r="D355" s="114"/>
    </row>
    <row r="356" spans="4:4" s="28" customFormat="1">
      <c r="D356" s="114"/>
    </row>
    <row r="357" spans="4:4" s="28" customFormat="1">
      <c r="D357" s="114"/>
    </row>
    <row r="358" spans="4:4" s="28" customFormat="1">
      <c r="D358" s="114"/>
    </row>
    <row r="359" spans="4:4" s="28" customFormat="1">
      <c r="D359" s="114"/>
    </row>
    <row r="360" spans="4:4" s="28" customFormat="1">
      <c r="D360" s="114"/>
    </row>
    <row r="361" spans="4:4" s="28" customFormat="1">
      <c r="D361" s="114"/>
    </row>
    <row r="362" spans="4:4" s="28" customFormat="1">
      <c r="D362" s="114"/>
    </row>
    <row r="363" spans="4:4" s="28" customFormat="1">
      <c r="D363" s="114"/>
    </row>
    <row r="364" spans="4:4" s="28" customFormat="1">
      <c r="D364" s="114"/>
    </row>
    <row r="365" spans="4:4" s="28" customFormat="1">
      <c r="D365" s="114"/>
    </row>
    <row r="366" spans="4:4" s="28" customFormat="1">
      <c r="D366" s="114"/>
    </row>
    <row r="367" spans="4:4" s="28" customFormat="1">
      <c r="D367" s="114"/>
    </row>
    <row r="368" spans="4:4" s="28" customFormat="1">
      <c r="D368" s="114"/>
    </row>
    <row r="369" spans="4:4" s="28" customFormat="1">
      <c r="D369" s="114"/>
    </row>
    <row r="370" spans="4:4" s="28" customFormat="1">
      <c r="D370" s="114"/>
    </row>
    <row r="371" spans="4:4" s="28" customFormat="1">
      <c r="D371" s="114"/>
    </row>
    <row r="372" spans="4:4" s="28" customFormat="1">
      <c r="D372" s="114"/>
    </row>
    <row r="373" spans="4:4" s="28" customFormat="1">
      <c r="D373" s="114"/>
    </row>
    <row r="374" spans="4:4" s="28" customFormat="1">
      <c r="D374" s="114"/>
    </row>
    <row r="375" spans="4:4" s="28" customFormat="1">
      <c r="D375" s="114"/>
    </row>
    <row r="376" spans="4:4" s="28" customFormat="1">
      <c r="D376" s="114"/>
    </row>
    <row r="377" spans="4:4" s="28" customFormat="1">
      <c r="D377" s="114"/>
    </row>
    <row r="378" spans="4:4" s="28" customFormat="1">
      <c r="D378" s="114"/>
    </row>
    <row r="379" spans="4:4" s="28" customFormat="1">
      <c r="D379" s="114"/>
    </row>
    <row r="380" spans="4:4" s="28" customFormat="1">
      <c r="D380" s="114"/>
    </row>
    <row r="381" spans="4:4" s="28" customFormat="1">
      <c r="D381" s="114"/>
    </row>
    <row r="382" spans="4:4" s="28" customFormat="1">
      <c r="D382" s="114"/>
    </row>
    <row r="383" spans="4:4" s="28" customFormat="1">
      <c r="D383" s="114"/>
    </row>
    <row r="384" spans="4:4" s="28" customFormat="1">
      <c r="D384" s="114"/>
    </row>
    <row r="385" spans="4:4" s="28" customFormat="1">
      <c r="D385" s="114"/>
    </row>
    <row r="386" spans="4:4" s="28" customFormat="1">
      <c r="D386" s="114"/>
    </row>
    <row r="387" spans="4:4" s="28" customFormat="1">
      <c r="D387" s="114"/>
    </row>
    <row r="388" spans="4:4" s="28" customFormat="1">
      <c r="D388" s="114"/>
    </row>
    <row r="389" spans="4:4" s="28" customFormat="1">
      <c r="D389" s="114"/>
    </row>
    <row r="390" spans="4:4" s="28" customFormat="1">
      <c r="D390" s="114"/>
    </row>
    <row r="391" spans="4:4" s="28" customFormat="1">
      <c r="D391" s="114"/>
    </row>
    <row r="392" spans="4:4" s="28" customFormat="1">
      <c r="D392" s="114"/>
    </row>
    <row r="393" spans="4:4" s="28" customFormat="1">
      <c r="D393" s="114"/>
    </row>
    <row r="394" spans="4:4" s="28" customFormat="1">
      <c r="D394" s="114"/>
    </row>
    <row r="395" spans="4:4" s="28" customFormat="1">
      <c r="D395" s="114"/>
    </row>
    <row r="396" spans="4:4" s="28" customFormat="1">
      <c r="D396" s="114"/>
    </row>
    <row r="397" spans="4:4" s="28" customFormat="1">
      <c r="D397" s="114"/>
    </row>
    <row r="398" spans="4:4" s="28" customFormat="1">
      <c r="D398" s="114"/>
    </row>
    <row r="399" spans="4:4" s="28" customFormat="1">
      <c r="D399" s="114"/>
    </row>
    <row r="400" spans="4:4" s="28" customFormat="1">
      <c r="D400" s="114"/>
    </row>
    <row r="401" spans="4:4" s="28" customFormat="1">
      <c r="D401" s="114"/>
    </row>
    <row r="402" spans="4:4" s="28" customFormat="1">
      <c r="D402" s="114"/>
    </row>
    <row r="403" spans="4:4" s="28" customFormat="1">
      <c r="D403" s="114"/>
    </row>
    <row r="404" spans="4:4" s="28" customFormat="1">
      <c r="D404" s="114"/>
    </row>
    <row r="405" spans="4:4" s="28" customFormat="1">
      <c r="D405" s="114"/>
    </row>
    <row r="406" spans="4:4" s="28" customFormat="1">
      <c r="D406" s="114"/>
    </row>
    <row r="407" spans="4:4" s="28" customFormat="1">
      <c r="D407" s="114"/>
    </row>
    <row r="408" spans="4:4" s="28" customFormat="1">
      <c r="D408" s="114"/>
    </row>
    <row r="409" spans="4:4" s="28" customFormat="1">
      <c r="D409" s="114"/>
    </row>
    <row r="410" spans="4:4" s="28" customFormat="1">
      <c r="D410" s="114"/>
    </row>
    <row r="411" spans="4:4" s="28" customFormat="1">
      <c r="D411" s="114"/>
    </row>
    <row r="412" spans="4:4" s="28" customFormat="1">
      <c r="D412" s="114"/>
    </row>
    <row r="413" spans="4:4" s="28" customFormat="1">
      <c r="D413" s="114"/>
    </row>
    <row r="414" spans="4:4" s="28" customFormat="1">
      <c r="D414" s="114"/>
    </row>
    <row r="415" spans="4:4" s="28" customFormat="1">
      <c r="D415" s="114"/>
    </row>
    <row r="416" spans="4:4" s="28" customFormat="1">
      <c r="D416" s="114"/>
    </row>
    <row r="417" spans="4:4" s="28" customFormat="1">
      <c r="D417" s="114"/>
    </row>
    <row r="418" spans="4:4" s="28" customFormat="1">
      <c r="D418" s="114"/>
    </row>
    <row r="419" spans="4:4" s="28" customFormat="1">
      <c r="D419" s="114"/>
    </row>
    <row r="420" spans="4:4" s="28" customFormat="1">
      <c r="D420" s="114"/>
    </row>
    <row r="421" spans="4:4" s="28" customFormat="1">
      <c r="D421" s="114"/>
    </row>
    <row r="422" spans="4:4" s="28" customFormat="1">
      <c r="D422" s="114"/>
    </row>
    <row r="423" spans="4:4" s="28" customFormat="1">
      <c r="D423" s="114"/>
    </row>
    <row r="424" spans="4:4" s="28" customFormat="1">
      <c r="D424" s="114"/>
    </row>
    <row r="425" spans="4:4" s="28" customFormat="1">
      <c r="D425" s="114"/>
    </row>
    <row r="426" spans="4:4" s="28" customFormat="1">
      <c r="D426" s="114"/>
    </row>
    <row r="427" spans="4:4" s="28" customFormat="1">
      <c r="D427" s="114"/>
    </row>
    <row r="428" spans="4:4" s="28" customFormat="1">
      <c r="D428" s="114"/>
    </row>
    <row r="429" spans="4:4" s="28" customFormat="1">
      <c r="D429" s="114"/>
    </row>
    <row r="430" spans="4:4" s="28" customFormat="1">
      <c r="D430" s="114"/>
    </row>
    <row r="431" spans="4:4" s="28" customFormat="1">
      <c r="D431" s="114"/>
    </row>
    <row r="432" spans="4:4" s="28" customFormat="1">
      <c r="D432" s="114"/>
    </row>
    <row r="433" spans="4:4" s="28" customFormat="1">
      <c r="D433" s="114"/>
    </row>
    <row r="434" spans="4:4" s="28" customFormat="1">
      <c r="D434" s="114"/>
    </row>
    <row r="435" spans="4:4" s="28" customFormat="1">
      <c r="D435" s="114"/>
    </row>
    <row r="436" spans="4:4" s="28" customFormat="1">
      <c r="D436" s="114"/>
    </row>
    <row r="437" spans="4:4" s="28" customFormat="1">
      <c r="D437" s="114"/>
    </row>
    <row r="438" spans="4:4" s="28" customFormat="1">
      <c r="D438" s="114"/>
    </row>
    <row r="439" spans="4:4" s="28" customFormat="1">
      <c r="D439" s="114"/>
    </row>
    <row r="440" spans="4:4" s="28" customFormat="1">
      <c r="D440" s="114"/>
    </row>
    <row r="441" spans="4:4" s="28" customFormat="1">
      <c r="D441" s="114"/>
    </row>
    <row r="442" spans="4:4" s="28" customFormat="1">
      <c r="D442" s="114"/>
    </row>
    <row r="443" spans="4:4" s="28" customFormat="1">
      <c r="D443" s="114"/>
    </row>
    <row r="444" spans="4:4" s="28" customFormat="1">
      <c r="D444" s="114"/>
    </row>
    <row r="445" spans="4:4" s="28" customFormat="1">
      <c r="D445" s="114"/>
    </row>
    <row r="446" spans="4:4" s="28" customFormat="1">
      <c r="D446" s="114"/>
    </row>
    <row r="447" spans="4:4" s="28" customFormat="1">
      <c r="D447" s="114"/>
    </row>
    <row r="448" spans="4:4" s="28" customFormat="1">
      <c r="D448" s="114"/>
    </row>
    <row r="449" spans="4:4" s="28" customFormat="1">
      <c r="D449" s="114"/>
    </row>
    <row r="450" spans="4:4" s="28" customFormat="1">
      <c r="D450" s="114"/>
    </row>
    <row r="451" spans="4:4" s="28" customFormat="1">
      <c r="D451" s="114"/>
    </row>
    <row r="452" spans="4:4" s="28" customFormat="1">
      <c r="D452" s="114"/>
    </row>
    <row r="453" spans="4:4" s="28" customFormat="1">
      <c r="D453" s="114"/>
    </row>
    <row r="454" spans="4:4" s="28" customFormat="1">
      <c r="D454" s="114"/>
    </row>
    <row r="455" spans="4:4" s="28" customFormat="1">
      <c r="D455" s="114"/>
    </row>
    <row r="456" spans="4:4" s="28" customFormat="1">
      <c r="D456" s="114"/>
    </row>
    <row r="457" spans="4:4" s="28" customFormat="1">
      <c r="D457" s="114"/>
    </row>
    <row r="458" spans="4:4" s="28" customFormat="1">
      <c r="D458" s="114"/>
    </row>
    <row r="459" spans="4:4" s="28" customFormat="1">
      <c r="D459" s="114"/>
    </row>
    <row r="460" spans="4:4" s="28" customFormat="1">
      <c r="D460" s="114"/>
    </row>
    <row r="461" spans="4:4" s="28" customFormat="1">
      <c r="D461" s="114"/>
    </row>
    <row r="462" spans="4:4" s="28" customFormat="1">
      <c r="D462" s="114"/>
    </row>
    <row r="463" spans="4:4" s="28" customFormat="1">
      <c r="D463" s="114"/>
    </row>
    <row r="464" spans="4:4" s="28" customFormat="1">
      <c r="D464" s="114"/>
    </row>
    <row r="465" spans="4:4" s="28" customFormat="1">
      <c r="D465" s="114"/>
    </row>
    <row r="466" spans="4:4" s="28" customFormat="1">
      <c r="D466" s="114"/>
    </row>
    <row r="467" spans="4:4" s="28" customFormat="1">
      <c r="D467" s="114"/>
    </row>
    <row r="468" spans="4:4" s="28" customFormat="1">
      <c r="D468" s="114"/>
    </row>
    <row r="469" spans="4:4" s="28" customFormat="1">
      <c r="D469" s="114"/>
    </row>
    <row r="470" spans="4:4" s="28" customFormat="1">
      <c r="D470" s="114"/>
    </row>
    <row r="471" spans="4:4" s="28" customFormat="1">
      <c r="D471" s="114"/>
    </row>
    <row r="472" spans="4:4" s="28" customFormat="1">
      <c r="D472" s="114"/>
    </row>
    <row r="473" spans="4:4" s="28" customFormat="1">
      <c r="D473" s="114"/>
    </row>
    <row r="474" spans="4:4" s="28" customFormat="1">
      <c r="D474" s="114"/>
    </row>
    <row r="475" spans="4:4" s="28" customFormat="1">
      <c r="D475" s="114"/>
    </row>
    <row r="476" spans="4:4" s="28" customFormat="1">
      <c r="D476" s="114"/>
    </row>
    <row r="477" spans="4:4" s="28" customFormat="1">
      <c r="D477" s="114"/>
    </row>
    <row r="478" spans="4:4" s="28" customFormat="1">
      <c r="D478" s="114"/>
    </row>
    <row r="479" spans="4:4" s="28" customFormat="1">
      <c r="D479" s="114"/>
    </row>
    <row r="480" spans="4:4" s="28" customFormat="1">
      <c r="D480" s="114"/>
    </row>
    <row r="481" spans="4:4" s="28" customFormat="1">
      <c r="D481" s="114"/>
    </row>
    <row r="482" spans="4:4" s="28" customFormat="1">
      <c r="D482" s="114"/>
    </row>
    <row r="483" spans="4:4" s="28" customFormat="1">
      <c r="D483" s="114"/>
    </row>
    <row r="484" spans="4:4" s="28" customFormat="1">
      <c r="D484" s="114"/>
    </row>
    <row r="485" spans="4:4" s="28" customFormat="1">
      <c r="D485" s="114"/>
    </row>
    <row r="486" spans="4:4" s="28" customFormat="1">
      <c r="D486" s="114"/>
    </row>
    <row r="487" spans="4:4" s="28" customFormat="1">
      <c r="D487" s="114"/>
    </row>
    <row r="488" spans="4:4" s="28" customFormat="1">
      <c r="D488" s="114"/>
    </row>
    <row r="489" spans="4:4" s="28" customFormat="1">
      <c r="D489" s="114"/>
    </row>
    <row r="490" spans="4:4" s="28" customFormat="1">
      <c r="D490" s="114"/>
    </row>
    <row r="491" spans="4:4" s="28" customFormat="1">
      <c r="D491" s="114"/>
    </row>
    <row r="492" spans="4:4" s="28" customFormat="1">
      <c r="D492" s="114"/>
    </row>
    <row r="493" spans="4:4" s="28" customFormat="1">
      <c r="D493" s="114"/>
    </row>
    <row r="494" spans="4:4" s="28" customFormat="1">
      <c r="D494" s="114"/>
    </row>
    <row r="495" spans="4:4" s="28" customFormat="1">
      <c r="D495" s="114"/>
    </row>
    <row r="496" spans="4:4" s="28" customFormat="1">
      <c r="D496" s="114"/>
    </row>
    <row r="497" spans="4:4" s="28" customFormat="1">
      <c r="D497" s="114"/>
    </row>
    <row r="498" spans="4:4" s="28" customFormat="1">
      <c r="D498" s="114"/>
    </row>
    <row r="499" spans="4:4" s="28" customFormat="1">
      <c r="D499" s="114"/>
    </row>
    <row r="500" spans="4:4" s="28" customFormat="1">
      <c r="D500" s="114"/>
    </row>
    <row r="501" spans="4:4" s="28" customFormat="1">
      <c r="D501" s="114"/>
    </row>
    <row r="502" spans="4:4" s="28" customFormat="1">
      <c r="D502" s="114"/>
    </row>
    <row r="503" spans="4:4" s="28" customFormat="1">
      <c r="D503" s="114"/>
    </row>
    <row r="504" spans="4:4" s="28" customFormat="1">
      <c r="D504" s="114"/>
    </row>
    <row r="505" spans="4:4" s="28" customFormat="1">
      <c r="D505" s="114"/>
    </row>
    <row r="506" spans="4:4" s="28" customFormat="1">
      <c r="D506" s="114"/>
    </row>
    <row r="507" spans="4:4" s="28" customFormat="1">
      <c r="D507" s="114"/>
    </row>
    <row r="508" spans="4:4" s="28" customFormat="1">
      <c r="D508" s="114"/>
    </row>
    <row r="509" spans="4:4" s="28" customFormat="1">
      <c r="D509" s="114"/>
    </row>
    <row r="510" spans="4:4" s="28" customFormat="1">
      <c r="D510" s="114"/>
    </row>
    <row r="511" spans="4:4" s="28" customFormat="1">
      <c r="D511" s="114"/>
    </row>
    <row r="512" spans="4:4" s="28" customFormat="1">
      <c r="D512" s="114"/>
    </row>
    <row r="513" spans="4:4" s="28" customFormat="1">
      <c r="D513" s="114"/>
    </row>
    <row r="514" spans="4:4" s="28" customFormat="1">
      <c r="D514" s="114"/>
    </row>
    <row r="515" spans="4:4" s="28" customFormat="1">
      <c r="D515" s="114"/>
    </row>
    <row r="516" spans="4:4" s="28" customFormat="1">
      <c r="D516" s="114"/>
    </row>
    <row r="517" spans="4:4" s="28" customFormat="1">
      <c r="D517" s="114"/>
    </row>
    <row r="518" spans="4:4" s="28" customFormat="1">
      <c r="D518" s="114"/>
    </row>
    <row r="519" spans="4:4" s="28" customFormat="1">
      <c r="D519" s="114"/>
    </row>
    <row r="520" spans="4:4" s="28" customFormat="1">
      <c r="D520" s="114"/>
    </row>
    <row r="521" spans="4:4" s="28" customFormat="1">
      <c r="D521" s="114"/>
    </row>
    <row r="522" spans="4:4" s="28" customFormat="1">
      <c r="D522" s="114"/>
    </row>
    <row r="523" spans="4:4" s="28" customFormat="1">
      <c r="D523" s="114"/>
    </row>
    <row r="524" spans="4:4" s="28" customFormat="1">
      <c r="D524" s="114"/>
    </row>
    <row r="525" spans="4:4" s="28" customFormat="1">
      <c r="D525" s="114"/>
    </row>
    <row r="526" spans="4:4" s="28" customFormat="1">
      <c r="D526" s="114"/>
    </row>
    <row r="527" spans="4:4" s="28" customFormat="1">
      <c r="D527" s="114"/>
    </row>
    <row r="528" spans="4:4" s="28" customFormat="1">
      <c r="D528" s="114"/>
    </row>
    <row r="529" spans="4:4" s="28" customFormat="1">
      <c r="D529" s="114"/>
    </row>
    <row r="530" spans="4:4" s="28" customFormat="1">
      <c r="D530" s="114"/>
    </row>
    <row r="531" spans="4:4" s="28" customFormat="1">
      <c r="D531" s="114"/>
    </row>
    <row r="532" spans="4:4" s="28" customFormat="1">
      <c r="D532" s="114"/>
    </row>
    <row r="533" spans="4:4" s="28" customFormat="1">
      <c r="D533" s="114"/>
    </row>
    <row r="534" spans="4:4" s="28" customFormat="1">
      <c r="D534" s="114"/>
    </row>
    <row r="535" spans="4:4" s="28" customFormat="1">
      <c r="D535" s="114"/>
    </row>
    <row r="536" spans="4:4" s="28" customFormat="1">
      <c r="D536" s="114"/>
    </row>
    <row r="537" spans="4:4" s="28" customFormat="1">
      <c r="D537" s="114"/>
    </row>
    <row r="538" spans="4:4" s="28" customFormat="1">
      <c r="D538" s="114"/>
    </row>
    <row r="539" spans="4:4" s="28" customFormat="1">
      <c r="D539" s="114"/>
    </row>
    <row r="540" spans="4:4" s="28" customFormat="1">
      <c r="D540" s="114"/>
    </row>
    <row r="541" spans="4:4" s="28" customFormat="1">
      <c r="D541" s="114"/>
    </row>
    <row r="542" spans="4:4" s="28" customFormat="1">
      <c r="D542" s="114"/>
    </row>
    <row r="543" spans="4:4" s="28" customFormat="1">
      <c r="D543" s="114"/>
    </row>
    <row r="544" spans="4:4" s="28" customFormat="1">
      <c r="D544" s="114"/>
    </row>
    <row r="545" spans="4:4" s="28" customFormat="1">
      <c r="D545" s="114"/>
    </row>
    <row r="546" spans="4:4" s="28" customFormat="1">
      <c r="D546" s="114"/>
    </row>
    <row r="547" spans="4:4" s="28" customFormat="1">
      <c r="D547" s="114"/>
    </row>
    <row r="548" spans="4:4" s="28" customFormat="1">
      <c r="D548" s="114"/>
    </row>
    <row r="549" spans="4:4" s="28" customFormat="1">
      <c r="D549" s="114"/>
    </row>
    <row r="550" spans="4:4" s="28" customFormat="1">
      <c r="D550" s="114"/>
    </row>
    <row r="551" spans="4:4" s="28" customFormat="1">
      <c r="D551" s="114"/>
    </row>
    <row r="552" spans="4:4" s="28" customFormat="1">
      <c r="D552" s="114"/>
    </row>
    <row r="553" spans="4:4" s="28" customFormat="1">
      <c r="D553" s="114"/>
    </row>
    <row r="554" spans="4:4" s="28" customFormat="1">
      <c r="D554" s="114"/>
    </row>
    <row r="555" spans="4:4" s="28" customFormat="1">
      <c r="D555" s="114"/>
    </row>
    <row r="556" spans="4:4" s="28" customFormat="1">
      <c r="D556" s="114"/>
    </row>
    <row r="557" spans="4:4" s="28" customFormat="1">
      <c r="D557" s="114"/>
    </row>
    <row r="558" spans="4:4" s="28" customFormat="1">
      <c r="D558" s="114"/>
    </row>
    <row r="559" spans="4:4" s="28" customFormat="1">
      <c r="D559" s="114"/>
    </row>
    <row r="560" spans="4:4" s="28" customFormat="1">
      <c r="D560" s="114"/>
    </row>
    <row r="561" spans="4:4" s="28" customFormat="1">
      <c r="D561" s="114"/>
    </row>
    <row r="562" spans="4:4" s="28" customFormat="1">
      <c r="D562" s="114"/>
    </row>
    <row r="563" spans="4:4" s="28" customFormat="1">
      <c r="D563" s="114"/>
    </row>
    <row r="564" spans="4:4" s="28" customFormat="1">
      <c r="D564" s="114"/>
    </row>
    <row r="565" spans="4:4" s="28" customFormat="1">
      <c r="D565" s="114"/>
    </row>
    <row r="566" spans="4:4" s="28" customFormat="1">
      <c r="D566" s="114"/>
    </row>
    <row r="567" spans="4:4" s="28" customFormat="1">
      <c r="D567" s="114"/>
    </row>
    <row r="568" spans="4:4" s="28" customFormat="1">
      <c r="D568" s="114"/>
    </row>
    <row r="569" spans="4:4" s="28" customFormat="1">
      <c r="D569" s="114"/>
    </row>
    <row r="570" spans="4:4" s="28" customFormat="1">
      <c r="D570" s="114"/>
    </row>
    <row r="571" spans="4:4" s="28" customFormat="1">
      <c r="D571" s="114"/>
    </row>
    <row r="572" spans="4:4" s="28" customFormat="1">
      <c r="D572" s="114"/>
    </row>
    <row r="573" spans="4:4" s="28" customFormat="1">
      <c r="D573" s="114"/>
    </row>
    <row r="574" spans="4:4" s="28" customFormat="1">
      <c r="D574" s="114"/>
    </row>
    <row r="575" spans="4:4" s="28" customFormat="1">
      <c r="D575" s="114"/>
    </row>
    <row r="576" spans="4:4" s="28" customFormat="1">
      <c r="D576" s="114"/>
    </row>
    <row r="577" spans="4:4" s="28" customFormat="1">
      <c r="D577" s="114"/>
    </row>
    <row r="578" spans="4:4" s="28" customFormat="1">
      <c r="D578" s="114"/>
    </row>
    <row r="579" spans="4:4" s="28" customFormat="1">
      <c r="D579" s="114"/>
    </row>
    <row r="580" spans="4:4" s="28" customFormat="1">
      <c r="D580" s="114"/>
    </row>
    <row r="581" spans="4:4" s="28" customFormat="1">
      <c r="D581" s="114"/>
    </row>
    <row r="582" spans="4:4" s="28" customFormat="1">
      <c r="D582" s="114"/>
    </row>
    <row r="583" spans="4:4" s="28" customFormat="1">
      <c r="D583" s="114"/>
    </row>
    <row r="584" spans="4:4" s="28" customFormat="1">
      <c r="D584" s="114"/>
    </row>
    <row r="585" spans="4:4" s="28" customFormat="1">
      <c r="D585" s="114"/>
    </row>
    <row r="586" spans="4:4" s="28" customFormat="1">
      <c r="D586" s="114"/>
    </row>
    <row r="587" spans="4:4" s="28" customFormat="1">
      <c r="D587" s="114"/>
    </row>
    <row r="588" spans="4:4" s="28" customFormat="1">
      <c r="D588" s="114"/>
    </row>
    <row r="589" spans="4:4" s="28" customFormat="1">
      <c r="D589" s="114"/>
    </row>
    <row r="590" spans="4:4" s="28" customFormat="1">
      <c r="D590" s="114"/>
    </row>
    <row r="591" spans="4:4" s="28" customFormat="1">
      <c r="D591" s="114"/>
    </row>
    <row r="592" spans="4:4" s="28" customFormat="1">
      <c r="D592" s="114"/>
    </row>
    <row r="593" spans="4:4" s="28" customFormat="1">
      <c r="D593" s="114"/>
    </row>
    <row r="594" spans="4:4" s="28" customFormat="1">
      <c r="D594" s="114"/>
    </row>
    <row r="595" spans="4:4" s="28" customFormat="1">
      <c r="D595" s="114"/>
    </row>
    <row r="596" spans="4:4" s="28" customFormat="1">
      <c r="D596" s="114"/>
    </row>
    <row r="597" spans="4:4" s="28" customFormat="1">
      <c r="D597" s="114"/>
    </row>
    <row r="598" spans="4:4" s="28" customFormat="1">
      <c r="D598" s="114"/>
    </row>
    <row r="599" spans="4:4" s="28" customFormat="1">
      <c r="D599" s="114"/>
    </row>
    <row r="600" spans="4:4" s="28" customFormat="1">
      <c r="D600" s="114"/>
    </row>
    <row r="601" spans="4:4" s="28" customFormat="1">
      <c r="D601" s="114"/>
    </row>
    <row r="602" spans="4:4" s="28" customFormat="1">
      <c r="D602" s="114"/>
    </row>
    <row r="603" spans="4:4" s="28" customFormat="1">
      <c r="D603" s="114"/>
    </row>
    <row r="604" spans="4:4" s="28" customFormat="1">
      <c r="D604" s="114"/>
    </row>
    <row r="605" spans="4:4" s="28" customFormat="1">
      <c r="D605" s="114"/>
    </row>
    <row r="606" spans="4:4" s="28" customFormat="1">
      <c r="D606" s="114"/>
    </row>
    <row r="607" spans="4:4" s="28" customFormat="1">
      <c r="D607" s="114"/>
    </row>
    <row r="608" spans="4:4" s="28" customFormat="1">
      <c r="D608" s="114"/>
    </row>
    <row r="609" spans="1:4" s="28" customFormat="1">
      <c r="D609" s="114"/>
    </row>
    <row r="610" spans="1:4" s="28" customFormat="1">
      <c r="D610" s="114"/>
    </row>
    <row r="611" spans="1:4" s="28" customFormat="1">
      <c r="D611" s="114"/>
    </row>
    <row r="612" spans="1:4" s="28" customFormat="1">
      <c r="D612" s="114"/>
    </row>
    <row r="613" spans="1:4" s="28" customFormat="1">
      <c r="D613" s="114"/>
    </row>
    <row r="614" spans="1:4" s="28" customFormat="1">
      <c r="D614" s="114"/>
    </row>
    <row r="615" spans="1:4" s="28" customFormat="1">
      <c r="D615" s="114"/>
    </row>
    <row r="616" spans="1:4" s="28" customFormat="1">
      <c r="D616" s="114"/>
    </row>
    <row r="617" spans="1:4" s="28" customFormat="1">
      <c r="D617" s="114"/>
    </row>
    <row r="618" spans="1:4" s="28" customFormat="1">
      <c r="D618" s="114"/>
    </row>
    <row r="619" spans="1:4" s="28" customFormat="1">
      <c r="D619" s="114"/>
    </row>
    <row r="620" spans="1:4" s="28" customFormat="1">
      <c r="D620" s="114"/>
    </row>
    <row r="621" spans="1:4" s="28" customFormat="1">
      <c r="D621" s="114"/>
    </row>
    <row r="622" spans="1:4" s="28" customFormat="1">
      <c r="D622" s="114"/>
    </row>
    <row r="623" spans="1:4">
      <c r="A623" s="28"/>
      <c r="B623" s="28"/>
      <c r="C623" s="28"/>
      <c r="D623" s="114"/>
    </row>
    <row r="624" spans="1:4">
      <c r="A624" s="28"/>
      <c r="B624" s="28"/>
      <c r="C624" s="28"/>
      <c r="D624" s="114"/>
    </row>
    <row r="625" spans="1:4">
      <c r="A625" s="28"/>
      <c r="B625" s="28"/>
      <c r="C625" s="28"/>
      <c r="D625" s="114"/>
    </row>
    <row r="626" spans="1:4">
      <c r="A626" s="28"/>
      <c r="B626" s="28"/>
      <c r="C626" s="28"/>
      <c r="D626" s="114"/>
    </row>
    <row r="627" spans="1:4">
      <c r="A627" s="28"/>
      <c r="B627" s="28"/>
      <c r="C627" s="28"/>
      <c r="D627" s="114"/>
    </row>
    <row r="628" spans="1:4">
      <c r="A628" s="28"/>
      <c r="B628" s="28"/>
      <c r="C628" s="28"/>
      <c r="D628" s="114"/>
    </row>
    <row r="629" spans="1:4">
      <c r="A629" s="28"/>
      <c r="B629" s="28"/>
      <c r="C629" s="28"/>
      <c r="D629" s="114"/>
    </row>
    <row r="630" spans="1:4">
      <c r="A630" s="28"/>
      <c r="B630" s="28"/>
      <c r="C630" s="28"/>
      <c r="D630" s="114"/>
    </row>
    <row r="631" spans="1:4">
      <c r="A631" s="28"/>
      <c r="B631" s="28"/>
      <c r="C631" s="28"/>
      <c r="D631" s="114"/>
    </row>
    <row r="632" spans="1:4">
      <c r="A632" s="28"/>
      <c r="B632" s="28"/>
      <c r="C632" s="28"/>
      <c r="D632" s="114"/>
    </row>
    <row r="633" spans="1:4">
      <c r="A633" s="28"/>
      <c r="B633" s="28"/>
      <c r="C633" s="28"/>
      <c r="D633" s="114"/>
    </row>
    <row r="634" spans="1:4">
      <c r="A634" s="28"/>
      <c r="B634" s="28"/>
      <c r="C634" s="28"/>
      <c r="D634" s="114"/>
    </row>
    <row r="635" spans="1:4">
      <c r="A635" s="28"/>
      <c r="B635" s="28"/>
      <c r="C635" s="28"/>
      <c r="D635" s="114"/>
    </row>
    <row r="636" spans="1:4">
      <c r="A636" s="28"/>
      <c r="B636" s="28"/>
      <c r="C636" s="28"/>
      <c r="D636" s="114"/>
    </row>
    <row r="637" spans="1:4">
      <c r="A637" s="28"/>
      <c r="B637" s="28"/>
      <c r="C637" s="28"/>
      <c r="D637" s="114"/>
    </row>
    <row r="638" spans="1:4">
      <c r="A638" s="28"/>
      <c r="B638" s="28"/>
      <c r="C638" s="28"/>
      <c r="D638" s="114"/>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5"/>
  <sheetViews>
    <sheetView zoomScale="78" zoomScaleNormal="78" workbookViewId="0">
      <pane ySplit="11" topLeftCell="A118" activePane="bottomLeft" state="frozen"/>
      <selection pane="bottomLeft" activeCell="B123" sqref="B123"/>
    </sheetView>
  </sheetViews>
  <sheetFormatPr defaultRowHeight="16.5"/>
  <cols>
    <col min="1" max="1" width="45.28515625" style="2" customWidth="1"/>
    <col min="2" max="2" width="13.28515625" style="2" customWidth="1"/>
    <col min="3" max="3" width="7" style="2" customWidth="1"/>
    <col min="4" max="5" width="11.2851562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c r="A1" s="2" t="s">
        <v>155</v>
      </c>
      <c r="C1" s="367" t="s">
        <v>151</v>
      </c>
      <c r="D1" s="367"/>
      <c r="E1" s="367"/>
    </row>
    <row r="2" spans="1:9">
      <c r="A2" s="367" t="s">
        <v>12</v>
      </c>
      <c r="B2" s="367"/>
      <c r="C2" s="367"/>
      <c r="D2" s="367"/>
      <c r="E2" s="367"/>
    </row>
    <row r="3" spans="1:9">
      <c r="A3" s="367" t="s">
        <v>17</v>
      </c>
      <c r="B3" s="367"/>
      <c r="C3" s="367"/>
      <c r="D3" s="367"/>
      <c r="E3" s="367"/>
    </row>
    <row r="4" spans="1:9">
      <c r="A4" s="367" t="s">
        <v>362</v>
      </c>
      <c r="B4" s="367"/>
      <c r="C4" s="367"/>
      <c r="D4" s="367"/>
      <c r="E4" s="367"/>
    </row>
    <row r="5" spans="1:9">
      <c r="A5" s="367"/>
      <c r="B5" s="367"/>
      <c r="C5" s="367" t="s">
        <v>451</v>
      </c>
      <c r="D5" s="367"/>
      <c r="E5" s="376"/>
    </row>
    <row r="6" spans="1:9" ht="12.75" customHeight="1">
      <c r="A6" s="194" t="s">
        <v>155</v>
      </c>
    </row>
    <row r="7" spans="1:9">
      <c r="A7" s="385" t="s">
        <v>374</v>
      </c>
      <c r="B7" s="385"/>
      <c r="C7" s="385"/>
      <c r="D7" s="385"/>
      <c r="E7" s="30"/>
      <c r="F7" s="30"/>
      <c r="G7" s="28"/>
    </row>
    <row r="8" spans="1:9" ht="52.5" customHeight="1">
      <c r="A8" s="385"/>
      <c r="B8" s="385"/>
      <c r="C8" s="385"/>
      <c r="D8" s="385"/>
      <c r="E8" s="30"/>
      <c r="F8" s="30"/>
    </row>
    <row r="9" spans="1:9">
      <c r="A9" s="394"/>
      <c r="B9" s="394"/>
      <c r="C9" s="394"/>
      <c r="D9" s="394"/>
      <c r="E9" s="30"/>
      <c r="F9" s="30"/>
    </row>
    <row r="10" spans="1:9" ht="12.75" customHeight="1">
      <c r="A10" s="389" t="s">
        <v>2</v>
      </c>
      <c r="B10" s="389" t="s">
        <v>53</v>
      </c>
      <c r="C10" s="389" t="s">
        <v>54</v>
      </c>
      <c r="D10" s="392" t="s">
        <v>325</v>
      </c>
      <c r="E10" s="392" t="s">
        <v>367</v>
      </c>
      <c r="F10" s="393"/>
    </row>
    <row r="11" spans="1:9" ht="51" customHeight="1">
      <c r="A11" s="390"/>
      <c r="B11" s="390"/>
      <c r="C11" s="390"/>
      <c r="D11" s="392"/>
      <c r="E11" s="392"/>
      <c r="F11" s="393"/>
      <c r="G11" s="345"/>
      <c r="H11" s="345"/>
      <c r="I11" s="345"/>
    </row>
    <row r="12" spans="1:9" ht="51.75" customHeight="1">
      <c r="A12" s="167" t="s">
        <v>55</v>
      </c>
      <c r="B12" s="168" t="s">
        <v>171</v>
      </c>
      <c r="C12" s="169"/>
      <c r="D12" s="227">
        <f>D13+D16+D20</f>
        <v>937101.88</v>
      </c>
      <c r="E12" s="227">
        <f>E13+E16+E20</f>
        <v>510000</v>
      </c>
      <c r="F12" s="122"/>
    </row>
    <row r="13" spans="1:9" ht="63.75" customHeight="1">
      <c r="A13" s="79" t="s">
        <v>56</v>
      </c>
      <c r="B13" s="170" t="s">
        <v>172</v>
      </c>
      <c r="C13" s="171"/>
      <c r="D13" s="217">
        <f>D14</f>
        <v>580000</v>
      </c>
      <c r="E13" s="217">
        <f>E14</f>
        <v>300000</v>
      </c>
      <c r="F13" s="117"/>
    </row>
    <row r="14" spans="1:9" ht="67.5" customHeight="1">
      <c r="A14" s="172" t="s">
        <v>333</v>
      </c>
      <c r="B14" s="163" t="s">
        <v>334</v>
      </c>
      <c r="C14" s="163"/>
      <c r="D14" s="217">
        <f>D15</f>
        <v>580000</v>
      </c>
      <c r="E14" s="217">
        <f>E15</f>
        <v>300000</v>
      </c>
      <c r="F14" s="36"/>
    </row>
    <row r="15" spans="1:9" ht="46.5" customHeight="1">
      <c r="A15" s="172" t="s">
        <v>72</v>
      </c>
      <c r="B15" s="163"/>
      <c r="C15" s="163">
        <v>200</v>
      </c>
      <c r="D15" s="217">
        <v>580000</v>
      </c>
      <c r="E15" s="217">
        <v>300000</v>
      </c>
      <c r="F15" s="36"/>
    </row>
    <row r="16" spans="1:9" ht="66" customHeight="1">
      <c r="A16" s="79" t="s">
        <v>58</v>
      </c>
      <c r="B16" s="170" t="s">
        <v>174</v>
      </c>
      <c r="C16" s="171"/>
      <c r="D16" s="217">
        <f>D17</f>
        <v>297101.88</v>
      </c>
      <c r="E16" s="217">
        <f>E17</f>
        <v>150000</v>
      </c>
      <c r="F16" s="117"/>
    </row>
    <row r="17" spans="1:6" ht="45" customHeight="1">
      <c r="A17" s="79" t="s">
        <v>251</v>
      </c>
      <c r="B17" s="170" t="s">
        <v>185</v>
      </c>
      <c r="C17" s="171"/>
      <c r="D17" s="217">
        <f>D18</f>
        <v>297101.88</v>
      </c>
      <c r="E17" s="217">
        <v>150000</v>
      </c>
      <c r="F17" s="117"/>
    </row>
    <row r="18" spans="1:6" ht="111.75" customHeight="1">
      <c r="A18" s="172" t="s">
        <v>335</v>
      </c>
      <c r="B18" s="169" t="s">
        <v>336</v>
      </c>
      <c r="C18" s="171"/>
      <c r="D18" s="217">
        <f>D19</f>
        <v>297101.88</v>
      </c>
      <c r="E18" s="217">
        <f>E19</f>
        <v>150000</v>
      </c>
      <c r="F18" s="36"/>
    </row>
    <row r="19" spans="1:6" ht="34.5" customHeight="1">
      <c r="A19" s="172" t="s">
        <v>72</v>
      </c>
      <c r="B19" s="163"/>
      <c r="C19" s="163">
        <v>200</v>
      </c>
      <c r="D19" s="217">
        <v>297101.88</v>
      </c>
      <c r="E19" s="217">
        <v>150000</v>
      </c>
      <c r="F19" s="36"/>
    </row>
    <row r="20" spans="1:6" ht="32.25" customHeight="1">
      <c r="A20" s="79" t="s">
        <v>60</v>
      </c>
      <c r="B20" s="170" t="s">
        <v>176</v>
      </c>
      <c r="C20" s="171"/>
      <c r="D20" s="217">
        <f>D21</f>
        <v>60000</v>
      </c>
      <c r="E20" s="217">
        <f>E22</f>
        <v>60000</v>
      </c>
      <c r="F20" s="36"/>
    </row>
    <row r="21" spans="1:6" ht="104.25" customHeight="1">
      <c r="A21" s="79" t="s">
        <v>252</v>
      </c>
      <c r="B21" s="170" t="s">
        <v>186</v>
      </c>
      <c r="C21" s="171"/>
      <c r="D21" s="217">
        <f>D22</f>
        <v>60000</v>
      </c>
      <c r="E21" s="217">
        <f>E22</f>
        <v>60000</v>
      </c>
      <c r="F21" s="36"/>
    </row>
    <row r="22" spans="1:6" ht="63" customHeight="1">
      <c r="A22" s="172" t="s">
        <v>337</v>
      </c>
      <c r="B22" s="169" t="s">
        <v>338</v>
      </c>
      <c r="C22" s="171"/>
      <c r="D22" s="217">
        <f>D23</f>
        <v>60000</v>
      </c>
      <c r="E22" s="217">
        <f>E23</f>
        <v>60000</v>
      </c>
      <c r="F22" s="36"/>
    </row>
    <row r="23" spans="1:6" ht="48.75" customHeight="1">
      <c r="A23" s="172" t="s">
        <v>72</v>
      </c>
      <c r="B23" s="163"/>
      <c r="C23" s="163">
        <v>200</v>
      </c>
      <c r="D23" s="217">
        <v>60000</v>
      </c>
      <c r="E23" s="222">
        <v>60000</v>
      </c>
      <c r="F23" s="36"/>
    </row>
    <row r="24" spans="1:6" ht="60" customHeight="1">
      <c r="A24" s="167" t="s">
        <v>62</v>
      </c>
      <c r="B24" s="168" t="s">
        <v>178</v>
      </c>
      <c r="C24" s="171"/>
      <c r="D24" s="217">
        <f>D25</f>
        <v>80000</v>
      </c>
      <c r="E24" s="217">
        <f t="shared" ref="E24" si="0">E25</f>
        <v>50000</v>
      </c>
      <c r="F24" s="36"/>
    </row>
    <row r="25" spans="1:6" ht="55.5" customHeight="1">
      <c r="A25" s="79" t="s">
        <v>63</v>
      </c>
      <c r="B25" s="170" t="s">
        <v>179</v>
      </c>
      <c r="C25" s="171"/>
      <c r="D25" s="217">
        <f>D26</f>
        <v>80000</v>
      </c>
      <c r="E25" s="217">
        <f>E26</f>
        <v>50000</v>
      </c>
      <c r="F25" s="36"/>
    </row>
    <row r="26" spans="1:6" ht="40.5" customHeight="1">
      <c r="A26" s="79" t="s">
        <v>253</v>
      </c>
      <c r="B26" s="170" t="s">
        <v>187</v>
      </c>
      <c r="C26" s="171"/>
      <c r="D26" s="217">
        <f>D27</f>
        <v>80000</v>
      </c>
      <c r="E26" s="217">
        <f>E27</f>
        <v>50000</v>
      </c>
      <c r="F26" s="36"/>
    </row>
    <row r="27" spans="1:6" ht="67.5" customHeight="1">
      <c r="A27" s="172" t="s">
        <v>339</v>
      </c>
      <c r="B27" s="169" t="s">
        <v>340</v>
      </c>
      <c r="C27" s="171"/>
      <c r="D27" s="217">
        <f t="shared" ref="D27:E27" si="1">D28</f>
        <v>80000</v>
      </c>
      <c r="E27" s="217">
        <f t="shared" si="1"/>
        <v>50000</v>
      </c>
      <c r="F27" s="36"/>
    </row>
    <row r="28" spans="1:6" ht="50.25" customHeight="1">
      <c r="A28" s="172" t="s">
        <v>72</v>
      </c>
      <c r="B28" s="163"/>
      <c r="C28" s="163">
        <v>200</v>
      </c>
      <c r="D28" s="217">
        <v>80000</v>
      </c>
      <c r="E28" s="222">
        <v>50000</v>
      </c>
      <c r="F28" s="36"/>
    </row>
    <row r="29" spans="1:6" ht="61.5" customHeight="1">
      <c r="A29" s="167" t="s">
        <v>65</v>
      </c>
      <c r="B29" s="168" t="s">
        <v>181</v>
      </c>
      <c r="C29" s="171"/>
      <c r="D29" s="217">
        <f>D30</f>
        <v>352000</v>
      </c>
      <c r="E29" s="217">
        <f>E30</f>
        <v>102000</v>
      </c>
      <c r="F29" s="36"/>
    </row>
    <row r="30" spans="1:6" ht="71.25" customHeight="1">
      <c r="A30" s="166" t="s">
        <v>66</v>
      </c>
      <c r="B30" s="79" t="s">
        <v>183</v>
      </c>
      <c r="C30" s="171"/>
      <c r="D30" s="217">
        <f>D32+D34</f>
        <v>352000</v>
      </c>
      <c r="E30" s="217">
        <f>E32+E34</f>
        <v>102000</v>
      </c>
      <c r="F30" s="36"/>
    </row>
    <row r="31" spans="1:6" ht="69" customHeight="1">
      <c r="A31" s="166" t="s">
        <v>188</v>
      </c>
      <c r="B31" s="79" t="s">
        <v>189</v>
      </c>
      <c r="C31" s="171"/>
      <c r="D31" s="217">
        <f>D32</f>
        <v>350000</v>
      </c>
      <c r="E31" s="217">
        <f>E32</f>
        <v>100000</v>
      </c>
      <c r="F31" s="36"/>
    </row>
    <row r="32" spans="1:6" ht="45.75" customHeight="1">
      <c r="A32" s="166" t="s">
        <v>247</v>
      </c>
      <c r="B32" s="169" t="s">
        <v>182</v>
      </c>
      <c r="C32" s="171"/>
      <c r="D32" s="217">
        <f>D33</f>
        <v>350000</v>
      </c>
      <c r="E32" s="222">
        <f>E33</f>
        <v>100000</v>
      </c>
      <c r="F32" s="36"/>
    </row>
    <row r="33" spans="1:9" ht="32.25" customHeight="1">
      <c r="A33" s="172" t="s">
        <v>72</v>
      </c>
      <c r="B33" s="163"/>
      <c r="C33" s="163">
        <v>200</v>
      </c>
      <c r="D33" s="217">
        <v>350000</v>
      </c>
      <c r="E33" s="222">
        <v>100000</v>
      </c>
      <c r="F33" s="36"/>
    </row>
    <row r="34" spans="1:9" ht="58.5" customHeight="1">
      <c r="A34" s="156" t="s">
        <v>341</v>
      </c>
      <c r="B34" s="23" t="s">
        <v>342</v>
      </c>
      <c r="C34" s="38"/>
      <c r="D34" s="221">
        <f>D35</f>
        <v>2000</v>
      </c>
      <c r="E34" s="218">
        <f>E35</f>
        <v>2000</v>
      </c>
      <c r="F34" s="28"/>
    </row>
    <row r="35" spans="1:9" ht="47.25" customHeight="1">
      <c r="A35" s="172" t="s">
        <v>72</v>
      </c>
      <c r="B35" s="23"/>
      <c r="C35" s="38">
        <v>200</v>
      </c>
      <c r="D35" s="221">
        <v>2000</v>
      </c>
      <c r="E35" s="228">
        <v>2000</v>
      </c>
      <c r="F35" s="28"/>
    </row>
    <row r="36" spans="1:9" ht="55.5" customHeight="1">
      <c r="A36" s="173" t="s">
        <v>100</v>
      </c>
      <c r="B36" s="174" t="s">
        <v>190</v>
      </c>
      <c r="C36" s="171"/>
      <c r="D36" s="217">
        <f t="shared" ref="D36" si="2">D37</f>
        <v>502000</v>
      </c>
      <c r="E36" s="217">
        <f>E37</f>
        <v>430000</v>
      </c>
      <c r="F36" s="36"/>
    </row>
    <row r="37" spans="1:9" ht="66.75" customHeight="1">
      <c r="A37" s="175" t="s">
        <v>67</v>
      </c>
      <c r="B37" s="176" t="s">
        <v>191</v>
      </c>
      <c r="C37" s="171"/>
      <c r="D37" s="217">
        <f>D41+D44+D38</f>
        <v>502000</v>
      </c>
      <c r="E37" s="217">
        <f>E38+E41+E44</f>
        <v>430000</v>
      </c>
      <c r="F37" s="36"/>
    </row>
    <row r="38" spans="1:9" ht="60" customHeight="1">
      <c r="A38" s="159" t="s">
        <v>329</v>
      </c>
      <c r="B38" s="22" t="s">
        <v>330</v>
      </c>
      <c r="C38" s="42"/>
      <c r="D38" s="225">
        <f>D39</f>
        <v>100000</v>
      </c>
      <c r="E38" s="218">
        <f>E39</f>
        <v>100000</v>
      </c>
      <c r="F38" s="36"/>
    </row>
    <row r="39" spans="1:9" ht="54.75" customHeight="1">
      <c r="A39" s="159" t="s">
        <v>259</v>
      </c>
      <c r="B39" s="22" t="s">
        <v>331</v>
      </c>
      <c r="C39" s="42"/>
      <c r="D39" s="225">
        <v>100000</v>
      </c>
      <c r="E39" s="218">
        <v>100000</v>
      </c>
      <c r="F39" s="36"/>
    </row>
    <row r="40" spans="1:9" ht="54.75" customHeight="1">
      <c r="A40" s="172" t="s">
        <v>72</v>
      </c>
      <c r="B40" s="22"/>
      <c r="C40" s="42" t="s">
        <v>165</v>
      </c>
      <c r="D40" s="225">
        <v>100000</v>
      </c>
      <c r="E40" s="218">
        <v>100000</v>
      </c>
      <c r="F40" s="36"/>
    </row>
    <row r="41" spans="1:9" ht="92.25" customHeight="1">
      <c r="A41" s="172" t="s">
        <v>192</v>
      </c>
      <c r="B41" s="163" t="s">
        <v>193</v>
      </c>
      <c r="C41" s="175"/>
      <c r="D41" s="229">
        <f>D42</f>
        <v>80000</v>
      </c>
      <c r="E41" s="222">
        <f>E42</f>
        <v>30000</v>
      </c>
      <c r="F41" s="36"/>
    </row>
    <row r="42" spans="1:9" ht="51.75" customHeight="1">
      <c r="A42" s="172" t="s">
        <v>259</v>
      </c>
      <c r="B42" s="163" t="s">
        <v>196</v>
      </c>
      <c r="C42" s="175"/>
      <c r="D42" s="229">
        <f>D43</f>
        <v>80000</v>
      </c>
      <c r="E42" s="222">
        <f>E43</f>
        <v>30000</v>
      </c>
      <c r="F42" s="36"/>
    </row>
    <row r="43" spans="1:9" ht="51.75" customHeight="1">
      <c r="A43" s="172" t="s">
        <v>72</v>
      </c>
      <c r="B43" s="163"/>
      <c r="C43" s="175">
        <v>200</v>
      </c>
      <c r="D43" s="229">
        <v>80000</v>
      </c>
      <c r="E43" s="222">
        <v>30000</v>
      </c>
      <c r="F43" s="36"/>
    </row>
    <row r="44" spans="1:9" ht="83.25" customHeight="1">
      <c r="A44" s="172" t="s">
        <v>194</v>
      </c>
      <c r="B44" s="163" t="s">
        <v>195</v>
      </c>
      <c r="C44" s="175"/>
      <c r="D44" s="229">
        <f>D45</f>
        <v>322000</v>
      </c>
      <c r="E44" s="222">
        <f>E45</f>
        <v>300000</v>
      </c>
      <c r="F44" s="36"/>
      <c r="G44" s="28"/>
      <c r="H44" s="28"/>
      <c r="I44" s="28"/>
    </row>
    <row r="45" spans="1:9" ht="50.25" customHeight="1">
      <c r="A45" s="172" t="s">
        <v>259</v>
      </c>
      <c r="B45" s="163" t="s">
        <v>197</v>
      </c>
      <c r="C45" s="177"/>
      <c r="D45" s="229">
        <f>D46</f>
        <v>322000</v>
      </c>
      <c r="E45" s="222">
        <f>E46</f>
        <v>300000</v>
      </c>
      <c r="F45" s="36"/>
      <c r="G45" s="28"/>
      <c r="H45" s="28"/>
      <c r="I45" s="28"/>
    </row>
    <row r="46" spans="1:9" ht="53.25" customHeight="1">
      <c r="A46" s="172" t="s">
        <v>72</v>
      </c>
      <c r="B46" s="163"/>
      <c r="C46" s="175">
        <v>200</v>
      </c>
      <c r="D46" s="229">
        <v>322000</v>
      </c>
      <c r="E46" s="222">
        <v>300000</v>
      </c>
      <c r="F46" s="34"/>
      <c r="G46" s="28"/>
      <c r="H46" s="28"/>
      <c r="I46" s="28"/>
    </row>
    <row r="47" spans="1:9" ht="51.75" customHeight="1">
      <c r="A47" s="167" t="s">
        <v>68</v>
      </c>
      <c r="B47" s="168" t="s">
        <v>198</v>
      </c>
      <c r="C47" s="178"/>
      <c r="D47" s="222">
        <f>D49+D53+D48</f>
        <v>1581244.5</v>
      </c>
      <c r="E47" s="222">
        <f>E49+E53+E48</f>
        <v>1736653.2</v>
      </c>
      <c r="F47" s="34"/>
      <c r="G47" s="28"/>
      <c r="H47" s="28"/>
      <c r="I47" s="28"/>
    </row>
    <row r="48" spans="1:9" ht="77.25" customHeight="1">
      <c r="A48" s="153" t="s">
        <v>69</v>
      </c>
      <c r="B48" s="15" t="s">
        <v>199</v>
      </c>
      <c r="C48" s="39"/>
      <c r="D48" s="223">
        <v>0</v>
      </c>
      <c r="E48" s="218">
        <v>0</v>
      </c>
      <c r="F48" s="36"/>
      <c r="G48" s="28"/>
      <c r="H48" s="28"/>
      <c r="I48" s="28"/>
    </row>
    <row r="49" spans="1:10" ht="72" customHeight="1">
      <c r="A49" s="180" t="s">
        <v>70</v>
      </c>
      <c r="B49" s="170" t="s">
        <v>200</v>
      </c>
      <c r="C49" s="179"/>
      <c r="D49" s="222">
        <f t="shared" ref="D49:E50" si="3">D50</f>
        <v>6209.92</v>
      </c>
      <c r="E49" s="222">
        <f t="shared" si="3"/>
        <v>2069.98</v>
      </c>
      <c r="F49" s="34"/>
    </row>
    <row r="50" spans="1:10" ht="104.25" customHeight="1">
      <c r="A50" s="163" t="s">
        <v>254</v>
      </c>
      <c r="B50" s="170" t="s">
        <v>203</v>
      </c>
      <c r="C50" s="179" t="s">
        <v>155</v>
      </c>
      <c r="D50" s="222">
        <f t="shared" si="3"/>
        <v>6209.92</v>
      </c>
      <c r="E50" s="222">
        <f t="shared" si="3"/>
        <v>2069.98</v>
      </c>
      <c r="F50" s="34"/>
    </row>
    <row r="51" spans="1:10" ht="53.25" customHeight="1">
      <c r="A51" s="166" t="s">
        <v>444</v>
      </c>
      <c r="B51" s="169" t="s">
        <v>343</v>
      </c>
      <c r="C51" s="179"/>
      <c r="D51" s="222">
        <f>D52</f>
        <v>6209.92</v>
      </c>
      <c r="E51" s="222">
        <f>E52</f>
        <v>2069.98</v>
      </c>
      <c r="F51" s="36"/>
    </row>
    <row r="52" spans="1:10" ht="38.25" customHeight="1">
      <c r="A52" s="163" t="s">
        <v>201</v>
      </c>
      <c r="B52" s="163"/>
      <c r="C52" s="163">
        <v>300</v>
      </c>
      <c r="D52" s="222">
        <v>6209.92</v>
      </c>
      <c r="E52" s="222">
        <v>2069.98</v>
      </c>
      <c r="F52" s="36"/>
      <c r="G52" s="28"/>
      <c r="H52" s="28"/>
      <c r="I52" s="28"/>
    </row>
    <row r="53" spans="1:10" ht="71.25" customHeight="1">
      <c r="A53" s="162" t="s">
        <v>204</v>
      </c>
      <c r="B53" s="142" t="s">
        <v>205</v>
      </c>
      <c r="C53" s="38"/>
      <c r="D53" s="218">
        <f t="shared" ref="D53:E54" si="4">D54</f>
        <v>1575034.58</v>
      </c>
      <c r="E53" s="218">
        <f t="shared" si="4"/>
        <v>1734583.22</v>
      </c>
      <c r="F53" s="36"/>
    </row>
    <row r="54" spans="1:10" ht="91.5" customHeight="1">
      <c r="A54" s="163" t="s">
        <v>255</v>
      </c>
      <c r="B54" s="1" t="s">
        <v>206</v>
      </c>
      <c r="C54" s="38"/>
      <c r="D54" s="218">
        <f t="shared" si="4"/>
        <v>1575034.58</v>
      </c>
      <c r="E54" s="218">
        <f t="shared" si="4"/>
        <v>1734583.22</v>
      </c>
      <c r="F54" s="36"/>
    </row>
    <row r="55" spans="1:10" ht="71.25" customHeight="1">
      <c r="A55" s="160" t="s">
        <v>445</v>
      </c>
      <c r="B55" s="123" t="s">
        <v>379</v>
      </c>
      <c r="C55" s="38"/>
      <c r="D55" s="218">
        <f>D56</f>
        <v>1575034.58</v>
      </c>
      <c r="E55" s="218">
        <f>E56</f>
        <v>1734583.22</v>
      </c>
      <c r="F55" s="36"/>
    </row>
    <row r="56" spans="1:10" ht="39" customHeight="1">
      <c r="A56" s="152" t="s">
        <v>201</v>
      </c>
      <c r="B56" s="37"/>
      <c r="C56" s="38">
        <v>300</v>
      </c>
      <c r="D56" s="218">
        <v>1575034.58</v>
      </c>
      <c r="E56" s="218">
        <v>1734583.22</v>
      </c>
      <c r="F56" s="36"/>
    </row>
    <row r="57" spans="1:10" ht="62.25" customHeight="1">
      <c r="A57" s="167" t="s">
        <v>74</v>
      </c>
      <c r="B57" s="168" t="s">
        <v>207</v>
      </c>
      <c r="C57" s="179"/>
      <c r="D57" s="222">
        <f>D58</f>
        <v>8958339</v>
      </c>
      <c r="E57" s="222">
        <f>E58</f>
        <v>9163339</v>
      </c>
      <c r="F57" s="36"/>
    </row>
    <row r="58" spans="1:10" ht="59.25" customHeight="1">
      <c r="A58" s="79" t="s">
        <v>75</v>
      </c>
      <c r="B58" s="170" t="s">
        <v>208</v>
      </c>
      <c r="C58" s="179"/>
      <c r="D58" s="222">
        <f>D59</f>
        <v>8958339</v>
      </c>
      <c r="E58" s="222">
        <f t="shared" ref="D58:E60" si="5">E59</f>
        <v>9163339</v>
      </c>
      <c r="F58" s="36"/>
    </row>
    <row r="59" spans="1:10" ht="75" customHeight="1">
      <c r="A59" s="79" t="s">
        <v>381</v>
      </c>
      <c r="B59" s="170" t="s">
        <v>210</v>
      </c>
      <c r="C59" s="179"/>
      <c r="D59" s="222">
        <f>D60+D62</f>
        <v>8958339</v>
      </c>
      <c r="E59" s="222">
        <f>E60+E62</f>
        <v>9163339</v>
      </c>
      <c r="F59" s="36"/>
    </row>
    <row r="60" spans="1:10" ht="78" customHeight="1">
      <c r="A60" s="79" t="s">
        <v>385</v>
      </c>
      <c r="B60" s="170" t="s">
        <v>212</v>
      </c>
      <c r="C60" s="184"/>
      <c r="D60" s="222">
        <f t="shared" si="5"/>
        <v>3082000</v>
      </c>
      <c r="E60" s="222">
        <f t="shared" si="5"/>
        <v>3287000</v>
      </c>
      <c r="F60" s="36"/>
      <c r="G60" s="28"/>
      <c r="H60" s="28"/>
      <c r="I60" s="28"/>
    </row>
    <row r="61" spans="1:10" ht="48.75" customHeight="1">
      <c r="A61" s="182" t="s">
        <v>72</v>
      </c>
      <c r="B61" s="183"/>
      <c r="C61" s="184" t="s">
        <v>165</v>
      </c>
      <c r="D61" s="230">
        <v>3082000</v>
      </c>
      <c r="E61" s="230">
        <v>3287000</v>
      </c>
      <c r="F61" s="36"/>
      <c r="G61" s="28"/>
      <c r="H61" s="28"/>
      <c r="I61" s="28"/>
    </row>
    <row r="62" spans="1:10" s="28" customFormat="1" ht="75.75" customHeight="1">
      <c r="A62" s="156" t="s">
        <v>401</v>
      </c>
      <c r="B62" s="133" t="s">
        <v>402</v>
      </c>
      <c r="C62" s="38"/>
      <c r="D62" s="44">
        <v>5876339</v>
      </c>
      <c r="E62" s="207">
        <v>5876339</v>
      </c>
      <c r="I62" s="2"/>
      <c r="J62" s="2"/>
    </row>
    <row r="63" spans="1:10" s="28" customFormat="1" ht="39.75" customHeight="1">
      <c r="A63" s="156" t="s">
        <v>72</v>
      </c>
      <c r="B63" s="37"/>
      <c r="C63" s="38">
        <v>200</v>
      </c>
      <c r="D63" s="44">
        <v>5876339</v>
      </c>
      <c r="E63" s="207">
        <v>5876339</v>
      </c>
      <c r="I63" s="2"/>
      <c r="J63" s="2"/>
    </row>
    <row r="64" spans="1:10" ht="91.5" customHeight="1">
      <c r="A64" s="173" t="s">
        <v>76</v>
      </c>
      <c r="B64" s="174" t="s">
        <v>213</v>
      </c>
      <c r="C64" s="179"/>
      <c r="D64" s="222">
        <f>D65</f>
        <v>50000</v>
      </c>
      <c r="E64" s="222">
        <f>E65</f>
        <v>50000</v>
      </c>
      <c r="F64" s="34"/>
      <c r="G64" s="28"/>
      <c r="H64" s="28"/>
      <c r="I64" s="28"/>
    </row>
    <row r="65" spans="1:9" ht="81" customHeight="1">
      <c r="A65" s="175" t="s">
        <v>77</v>
      </c>
      <c r="B65" s="176" t="s">
        <v>214</v>
      </c>
      <c r="C65" s="179"/>
      <c r="D65" s="222">
        <f>D66+D69</f>
        <v>50000</v>
      </c>
      <c r="E65" s="222">
        <f>E66+E69</f>
        <v>50000</v>
      </c>
      <c r="F65" s="34"/>
      <c r="G65" s="28"/>
      <c r="H65" s="28"/>
      <c r="I65" s="28"/>
    </row>
    <row r="66" spans="1:9" ht="52.5" customHeight="1">
      <c r="A66" s="175" t="s">
        <v>256</v>
      </c>
      <c r="B66" s="176" t="s">
        <v>215</v>
      </c>
      <c r="C66" s="179"/>
      <c r="D66" s="222">
        <f>D67</f>
        <v>40000</v>
      </c>
      <c r="E66" s="222">
        <f>E67</f>
        <v>40000</v>
      </c>
      <c r="F66" s="34"/>
      <c r="G66" s="28"/>
      <c r="H66" s="28"/>
      <c r="I66" s="28"/>
    </row>
    <row r="67" spans="1:9" ht="37.5" customHeight="1">
      <c r="A67" s="79" t="s">
        <v>78</v>
      </c>
      <c r="B67" s="170" t="s">
        <v>216</v>
      </c>
      <c r="C67" s="179"/>
      <c r="D67" s="222">
        <f>D68</f>
        <v>40000</v>
      </c>
      <c r="E67" s="217">
        <f>E68</f>
        <v>40000</v>
      </c>
      <c r="F67" s="34"/>
      <c r="G67" s="28"/>
      <c r="H67" s="28"/>
      <c r="I67" s="28"/>
    </row>
    <row r="68" spans="1:9" ht="40.5" customHeight="1">
      <c r="A68" s="172" t="s">
        <v>72</v>
      </c>
      <c r="B68" s="163"/>
      <c r="C68" s="175">
        <v>200</v>
      </c>
      <c r="D68" s="222">
        <v>40000</v>
      </c>
      <c r="E68" s="222">
        <v>40000</v>
      </c>
      <c r="F68" s="34"/>
    </row>
    <row r="69" spans="1:9" ht="58.5" customHeight="1">
      <c r="A69" s="172" t="s">
        <v>257</v>
      </c>
      <c r="B69" s="163" t="s">
        <v>217</v>
      </c>
      <c r="C69" s="175"/>
      <c r="D69" s="222">
        <f>D70</f>
        <v>10000</v>
      </c>
      <c r="E69" s="222">
        <f>E70</f>
        <v>10000</v>
      </c>
      <c r="F69" s="34"/>
    </row>
    <row r="70" spans="1:9" ht="60" customHeight="1">
      <c r="A70" s="79" t="s">
        <v>79</v>
      </c>
      <c r="B70" s="170" t="s">
        <v>218</v>
      </c>
      <c r="C70" s="179"/>
      <c r="D70" s="222">
        <f>D71</f>
        <v>10000</v>
      </c>
      <c r="E70" s="222">
        <f>E71</f>
        <v>10000</v>
      </c>
      <c r="F70" s="36"/>
      <c r="G70" s="28"/>
      <c r="H70" s="28"/>
      <c r="I70" s="28"/>
    </row>
    <row r="71" spans="1:9" ht="59.25" customHeight="1">
      <c r="A71" s="172" t="s">
        <v>72</v>
      </c>
      <c r="B71" s="163"/>
      <c r="C71" s="175">
        <v>200</v>
      </c>
      <c r="D71" s="222">
        <v>10000</v>
      </c>
      <c r="E71" s="222">
        <v>10000</v>
      </c>
      <c r="F71" s="36"/>
      <c r="G71" s="28"/>
      <c r="H71" s="28"/>
      <c r="I71" s="28"/>
    </row>
    <row r="72" spans="1:9" ht="49.5" customHeight="1">
      <c r="A72" s="173" t="s">
        <v>80</v>
      </c>
      <c r="B72" s="174" t="s">
        <v>248</v>
      </c>
      <c r="C72" s="179"/>
      <c r="D72" s="222">
        <f>D73</f>
        <v>1662189.73</v>
      </c>
      <c r="E72" s="222">
        <f>E73+E77</f>
        <v>512642.83</v>
      </c>
      <c r="F72" s="36"/>
      <c r="G72" s="28"/>
      <c r="H72" s="28"/>
      <c r="I72" s="28"/>
    </row>
    <row r="73" spans="1:9" ht="51.75" customHeight="1">
      <c r="A73" s="163" t="s">
        <v>81</v>
      </c>
      <c r="B73" s="169" t="s">
        <v>220</v>
      </c>
      <c r="C73" s="179"/>
      <c r="D73" s="222">
        <f>D74+D77+D80+D83+D86</f>
        <v>1662189.73</v>
      </c>
      <c r="E73" s="222">
        <f>E74+E77+E80+E83+E86</f>
        <v>512642.83</v>
      </c>
      <c r="F73" s="36"/>
      <c r="G73" s="28"/>
      <c r="H73" s="28"/>
      <c r="I73" s="28"/>
    </row>
    <row r="74" spans="1:9" ht="48.75" customHeight="1">
      <c r="A74" s="155" t="s">
        <v>221</v>
      </c>
      <c r="B74" s="18" t="s">
        <v>222</v>
      </c>
      <c r="C74" s="51"/>
      <c r="D74" s="218">
        <f>D75</f>
        <v>200000</v>
      </c>
      <c r="E74" s="218">
        <f>E75</f>
        <v>0</v>
      </c>
      <c r="F74" s="36"/>
      <c r="G74" s="28"/>
      <c r="H74" s="28"/>
      <c r="I74" s="28"/>
    </row>
    <row r="75" spans="1:9" ht="39.75" customHeight="1">
      <c r="A75" s="159" t="s">
        <v>260</v>
      </c>
      <c r="B75" s="22" t="s">
        <v>223</v>
      </c>
      <c r="C75" s="32"/>
      <c r="D75" s="223">
        <f>D76</f>
        <v>200000</v>
      </c>
      <c r="E75" s="218">
        <f>E76</f>
        <v>0</v>
      </c>
      <c r="F75" s="36"/>
      <c r="G75" s="28"/>
      <c r="H75" s="28"/>
      <c r="I75" s="28"/>
    </row>
    <row r="76" spans="1:9" ht="49.5" customHeight="1">
      <c r="A76" s="156" t="s">
        <v>72</v>
      </c>
      <c r="B76" s="37"/>
      <c r="C76" s="47">
        <v>200</v>
      </c>
      <c r="D76" s="223">
        <v>200000</v>
      </c>
      <c r="E76" s="218">
        <v>0</v>
      </c>
      <c r="F76" s="36"/>
      <c r="G76" s="28"/>
      <c r="H76" s="28"/>
      <c r="I76" s="28"/>
    </row>
    <row r="77" spans="1:9" s="7" customFormat="1" ht="42" customHeight="1">
      <c r="A77" s="151" t="s">
        <v>224</v>
      </c>
      <c r="B77" s="193" t="s">
        <v>225</v>
      </c>
      <c r="C77" s="47"/>
      <c r="D77" s="223">
        <f>D78</f>
        <v>50000</v>
      </c>
      <c r="E77" s="218">
        <v>0</v>
      </c>
      <c r="F77" s="36"/>
    </row>
    <row r="78" spans="1:9" ht="53.25" customHeight="1">
      <c r="A78" s="159" t="s">
        <v>84</v>
      </c>
      <c r="B78" s="192" t="s">
        <v>226</v>
      </c>
      <c r="C78" s="32"/>
      <c r="D78" s="223">
        <f>D79</f>
        <v>50000</v>
      </c>
      <c r="E78" s="218">
        <f>E79</f>
        <v>0</v>
      </c>
      <c r="F78" s="36"/>
      <c r="G78" s="28"/>
      <c r="H78" s="28"/>
      <c r="I78" s="28"/>
    </row>
    <row r="79" spans="1:9" ht="53.25" customHeight="1">
      <c r="A79" s="156" t="s">
        <v>72</v>
      </c>
      <c r="B79" s="37"/>
      <c r="C79" s="47">
        <v>200</v>
      </c>
      <c r="D79" s="225">
        <v>50000</v>
      </c>
      <c r="E79" s="218">
        <v>0</v>
      </c>
      <c r="F79" s="117"/>
      <c r="G79" s="28"/>
      <c r="H79" s="28"/>
      <c r="I79" s="28"/>
    </row>
    <row r="80" spans="1:9" ht="45.75" customHeight="1">
      <c r="A80" s="172" t="s">
        <v>447</v>
      </c>
      <c r="B80" s="163" t="s">
        <v>227</v>
      </c>
      <c r="C80" s="177"/>
      <c r="D80" s="217">
        <f>D81</f>
        <v>302000</v>
      </c>
      <c r="E80" s="222">
        <f>E81</f>
        <v>0</v>
      </c>
      <c r="F80" s="34"/>
      <c r="G80" s="28"/>
      <c r="H80" s="28"/>
      <c r="I80" s="28"/>
    </row>
    <row r="81" spans="1:9" ht="45" customHeight="1">
      <c r="A81" s="175" t="s">
        <v>83</v>
      </c>
      <c r="B81" s="176" t="s">
        <v>230</v>
      </c>
      <c r="C81" s="186"/>
      <c r="D81" s="217">
        <f>D82</f>
        <v>302000</v>
      </c>
      <c r="E81" s="222">
        <f>E82</f>
        <v>0</v>
      </c>
      <c r="F81" s="34"/>
      <c r="G81" s="28"/>
      <c r="H81" s="28"/>
      <c r="I81" s="28"/>
    </row>
    <row r="82" spans="1:9" ht="56.25" customHeight="1">
      <c r="A82" s="185" t="s">
        <v>72</v>
      </c>
      <c r="B82" s="152"/>
      <c r="C82" s="177">
        <v>200</v>
      </c>
      <c r="D82" s="231">
        <v>302000</v>
      </c>
      <c r="E82" s="217">
        <v>0</v>
      </c>
      <c r="F82" s="34"/>
      <c r="G82" s="28"/>
      <c r="H82" s="28"/>
      <c r="I82" s="28"/>
    </row>
    <row r="83" spans="1:9" ht="63.75" customHeight="1">
      <c r="A83" s="172" t="s">
        <v>228</v>
      </c>
      <c r="B83" s="163" t="s">
        <v>229</v>
      </c>
      <c r="C83" s="177"/>
      <c r="D83" s="231">
        <f>D84</f>
        <v>110189.73</v>
      </c>
      <c r="E83" s="222">
        <f>E84</f>
        <v>26142.83</v>
      </c>
      <c r="F83" s="34"/>
      <c r="G83" s="28"/>
      <c r="H83" s="28"/>
      <c r="I83" s="28"/>
    </row>
    <row r="84" spans="1:9" s="7" customFormat="1" ht="50.25" customHeight="1">
      <c r="A84" s="175" t="s">
        <v>260</v>
      </c>
      <c r="B84" s="176" t="s">
        <v>231</v>
      </c>
      <c r="C84" s="186"/>
      <c r="D84" s="217">
        <f>D85</f>
        <v>110189.73</v>
      </c>
      <c r="E84" s="222">
        <f>E85</f>
        <v>26142.83</v>
      </c>
      <c r="F84" s="34"/>
    </row>
    <row r="85" spans="1:9" s="7" customFormat="1" ht="60.75" customHeight="1">
      <c r="A85" s="185" t="s">
        <v>72</v>
      </c>
      <c r="B85" s="152"/>
      <c r="C85" s="177">
        <v>200</v>
      </c>
      <c r="D85" s="217">
        <v>110189.73</v>
      </c>
      <c r="E85" s="222">
        <v>26142.83</v>
      </c>
      <c r="F85" s="34"/>
    </row>
    <row r="86" spans="1:9" s="7" customFormat="1" ht="48.75" customHeight="1">
      <c r="A86" s="172" t="s">
        <v>232</v>
      </c>
      <c r="B86" s="163" t="s">
        <v>258</v>
      </c>
      <c r="C86" s="177"/>
      <c r="D86" s="217">
        <f>D87</f>
        <v>1000000</v>
      </c>
      <c r="E86" s="222">
        <v>486500</v>
      </c>
      <c r="F86" s="134"/>
    </row>
    <row r="87" spans="1:9" s="7" customFormat="1" ht="58.5" customHeight="1">
      <c r="A87" s="175" t="s">
        <v>82</v>
      </c>
      <c r="B87" s="176" t="s">
        <v>233</v>
      </c>
      <c r="C87" s="181"/>
      <c r="D87" s="222">
        <f>D88</f>
        <v>1000000</v>
      </c>
      <c r="E87" s="222">
        <v>486500</v>
      </c>
      <c r="F87" s="134"/>
    </row>
    <row r="88" spans="1:9" s="7" customFormat="1" ht="51.75" customHeight="1">
      <c r="A88" s="185" t="s">
        <v>72</v>
      </c>
      <c r="B88" s="152"/>
      <c r="C88" s="177">
        <v>200</v>
      </c>
      <c r="D88" s="230">
        <v>1000000</v>
      </c>
      <c r="E88" s="222">
        <v>486500</v>
      </c>
      <c r="F88" s="134"/>
    </row>
    <row r="89" spans="1:9" ht="77.25" customHeight="1">
      <c r="A89" s="198" t="s">
        <v>299</v>
      </c>
      <c r="B89" s="24" t="s">
        <v>301</v>
      </c>
      <c r="C89" s="47"/>
      <c r="D89" s="48">
        <f>D90</f>
        <v>350000</v>
      </c>
      <c r="E89" s="207">
        <f>E90</f>
        <v>348000</v>
      </c>
      <c r="F89" s="28"/>
      <c r="G89" s="28"/>
      <c r="H89" s="28"/>
    </row>
    <row r="90" spans="1:9" ht="51.75" customHeight="1">
      <c r="A90" s="197" t="s">
        <v>300</v>
      </c>
      <c r="B90" s="200" t="s">
        <v>302</v>
      </c>
      <c r="C90" s="47"/>
      <c r="D90" s="48">
        <f>D91+D94</f>
        <v>350000</v>
      </c>
      <c r="E90" s="207">
        <f>E91</f>
        <v>348000</v>
      </c>
      <c r="F90" s="28"/>
      <c r="G90" s="28"/>
      <c r="H90" s="28"/>
    </row>
    <row r="91" spans="1:9" ht="48" customHeight="1">
      <c r="A91" s="151" t="s">
        <v>303</v>
      </c>
      <c r="B91" s="200" t="s">
        <v>304</v>
      </c>
      <c r="C91" s="47"/>
      <c r="D91" s="48">
        <f>D92</f>
        <v>348000</v>
      </c>
      <c r="E91" s="207">
        <f>E92</f>
        <v>348000</v>
      </c>
      <c r="F91" s="28"/>
      <c r="G91" s="28"/>
      <c r="H91" s="28"/>
    </row>
    <row r="92" spans="1:9" ht="117.75" customHeight="1">
      <c r="A92" s="151" t="s">
        <v>305</v>
      </c>
      <c r="B92" s="133" t="s">
        <v>306</v>
      </c>
      <c r="C92" s="47"/>
      <c r="D92" s="48">
        <f>D93</f>
        <v>348000</v>
      </c>
      <c r="E92" s="207">
        <f>E93</f>
        <v>348000</v>
      </c>
      <c r="F92" s="28"/>
      <c r="G92" s="28"/>
      <c r="H92" s="28"/>
    </row>
    <row r="93" spans="1:9" ht="38.25" customHeight="1">
      <c r="A93" s="151" t="s">
        <v>131</v>
      </c>
      <c r="B93" s="200"/>
      <c r="C93" s="47">
        <v>500</v>
      </c>
      <c r="D93" s="48">
        <v>348000</v>
      </c>
      <c r="E93" s="207">
        <v>348000</v>
      </c>
      <c r="F93" s="28"/>
      <c r="G93" s="28"/>
      <c r="H93" s="28"/>
    </row>
    <row r="94" spans="1:9" ht="38.25" customHeight="1">
      <c r="A94" s="151" t="s">
        <v>392</v>
      </c>
      <c r="B94" s="133" t="s">
        <v>393</v>
      </c>
      <c r="C94" s="47"/>
      <c r="D94" s="48">
        <f>D95</f>
        <v>2000</v>
      </c>
      <c r="E94" s="218">
        <v>0</v>
      </c>
      <c r="F94" s="28"/>
      <c r="G94" s="28"/>
      <c r="H94" s="28"/>
    </row>
    <row r="95" spans="1:9" ht="97.5" customHeight="1">
      <c r="A95" s="151" t="s">
        <v>391</v>
      </c>
      <c r="B95" s="133" t="s">
        <v>390</v>
      </c>
      <c r="C95" s="47"/>
      <c r="D95" s="48">
        <f>D96</f>
        <v>2000</v>
      </c>
      <c r="E95" s="218">
        <v>0</v>
      </c>
      <c r="F95" s="28"/>
      <c r="G95" s="28"/>
      <c r="H95" s="28"/>
    </row>
    <row r="96" spans="1:9" ht="38.25" customHeight="1">
      <c r="A96" s="151" t="s">
        <v>131</v>
      </c>
      <c r="B96" s="200"/>
      <c r="C96" s="47">
        <v>500</v>
      </c>
      <c r="D96" s="48">
        <v>2000</v>
      </c>
      <c r="E96" s="218">
        <v>0</v>
      </c>
      <c r="F96" s="28"/>
      <c r="G96" s="28"/>
      <c r="H96" s="28"/>
    </row>
    <row r="97" spans="1:8" ht="54" customHeight="1">
      <c r="A97" s="198" t="s">
        <v>295</v>
      </c>
      <c r="B97" s="199" t="s">
        <v>297</v>
      </c>
      <c r="C97" s="47"/>
      <c r="D97" s="48">
        <f>D98</f>
        <v>7796132.2699999996</v>
      </c>
      <c r="E97" s="218">
        <v>0</v>
      </c>
      <c r="F97" s="28"/>
      <c r="G97" s="28"/>
      <c r="H97" s="28"/>
    </row>
    <row r="98" spans="1:8" ht="63.75" customHeight="1">
      <c r="A98" s="197" t="s">
        <v>296</v>
      </c>
      <c r="B98" s="200" t="s">
        <v>298</v>
      </c>
      <c r="C98" s="47"/>
      <c r="D98" s="48">
        <v>7796132.2699999996</v>
      </c>
      <c r="E98" s="218">
        <v>0</v>
      </c>
      <c r="F98" s="28"/>
      <c r="G98" s="28"/>
      <c r="H98" s="28"/>
    </row>
    <row r="99" spans="1:8" ht="38.25" customHeight="1">
      <c r="A99" s="151" t="s">
        <v>387</v>
      </c>
      <c r="B99" s="133" t="s">
        <v>386</v>
      </c>
      <c r="C99" s="47"/>
      <c r="D99" s="48">
        <f>D100</f>
        <v>7796132.2699999996</v>
      </c>
      <c r="E99" s="218">
        <v>0</v>
      </c>
      <c r="F99" s="28"/>
      <c r="G99" s="28"/>
      <c r="H99" s="28"/>
    </row>
    <row r="100" spans="1:8" ht="45" customHeight="1">
      <c r="A100" s="156" t="s">
        <v>72</v>
      </c>
      <c r="B100" s="200"/>
      <c r="C100" s="47">
        <v>200</v>
      </c>
      <c r="D100" s="48">
        <v>7796132.2699999996</v>
      </c>
      <c r="E100" s="218">
        <v>0</v>
      </c>
      <c r="F100" s="28"/>
      <c r="G100" s="28"/>
      <c r="H100" s="28"/>
    </row>
    <row r="101" spans="1:8" s="7" customFormat="1" ht="99" customHeight="1">
      <c r="A101" s="198" t="s">
        <v>322</v>
      </c>
      <c r="B101" s="24" t="s">
        <v>309</v>
      </c>
      <c r="C101" s="47"/>
      <c r="D101" s="218">
        <f t="shared" ref="D101:E103" si="6">D102</f>
        <v>50000</v>
      </c>
      <c r="E101" s="218">
        <f t="shared" si="6"/>
        <v>30000</v>
      </c>
      <c r="F101" s="134"/>
    </row>
    <row r="102" spans="1:8" s="7" customFormat="1" ht="88.5" customHeight="1">
      <c r="A102" s="197" t="s">
        <v>323</v>
      </c>
      <c r="B102" s="200" t="s">
        <v>310</v>
      </c>
      <c r="C102" s="47"/>
      <c r="D102" s="221">
        <f t="shared" si="6"/>
        <v>50000</v>
      </c>
      <c r="E102" s="218">
        <f t="shared" si="6"/>
        <v>30000</v>
      </c>
      <c r="F102" s="134"/>
    </row>
    <row r="103" spans="1:8" s="7" customFormat="1" ht="49.5" customHeight="1">
      <c r="A103" s="151" t="s">
        <v>448</v>
      </c>
      <c r="B103" s="133" t="s">
        <v>320</v>
      </c>
      <c r="C103" s="47"/>
      <c r="D103" s="221">
        <f t="shared" si="6"/>
        <v>50000</v>
      </c>
      <c r="E103" s="218">
        <f t="shared" si="6"/>
        <v>30000</v>
      </c>
      <c r="F103" s="134"/>
    </row>
    <row r="104" spans="1:8" s="7" customFormat="1" ht="42.75" customHeight="1">
      <c r="A104" s="156" t="s">
        <v>72</v>
      </c>
      <c r="B104" s="200"/>
      <c r="C104" s="47">
        <v>200</v>
      </c>
      <c r="D104" s="221">
        <v>50000</v>
      </c>
      <c r="E104" s="218">
        <v>30000</v>
      </c>
      <c r="F104" s="134"/>
    </row>
    <row r="105" spans="1:8" s="7" customFormat="1" ht="38.25" customHeight="1">
      <c r="A105" s="208" t="s">
        <v>85</v>
      </c>
      <c r="B105" s="208" t="s">
        <v>234</v>
      </c>
      <c r="C105" s="171"/>
      <c r="D105" s="217">
        <f>D106+D109+D111+D115+D117+D119+D121+D123</f>
        <v>6023131.6200000001</v>
      </c>
      <c r="E105" s="217">
        <f>E106+E109+E111+E115+E117+E121+E119</f>
        <v>5968483.9700000007</v>
      </c>
      <c r="F105" s="134"/>
    </row>
    <row r="106" spans="1:8" s="7" customFormat="1" ht="54.75" customHeight="1">
      <c r="A106" s="151" t="s">
        <v>275</v>
      </c>
      <c r="B106" s="346" t="s">
        <v>274</v>
      </c>
      <c r="C106" s="146"/>
      <c r="D106" s="220">
        <f>D107+D108</f>
        <v>209270</v>
      </c>
      <c r="E106" s="218">
        <f>E107+E108</f>
        <v>222334</v>
      </c>
      <c r="F106" s="36"/>
    </row>
    <row r="107" spans="1:8" s="30" customFormat="1" ht="92.25" customHeight="1">
      <c r="A107" s="203" t="s">
        <v>276</v>
      </c>
      <c r="B107" s="346"/>
      <c r="C107" s="146" t="s">
        <v>245</v>
      </c>
      <c r="D107" s="219">
        <v>198000</v>
      </c>
      <c r="E107" s="221">
        <v>198000</v>
      </c>
      <c r="F107" s="36"/>
    </row>
    <row r="108" spans="1:8" s="30" customFormat="1" ht="65.25" customHeight="1">
      <c r="A108" s="185" t="s">
        <v>72</v>
      </c>
      <c r="B108" s="346"/>
      <c r="C108" s="146" t="s">
        <v>165</v>
      </c>
      <c r="D108" s="219">
        <v>11270</v>
      </c>
      <c r="E108" s="221">
        <v>24334</v>
      </c>
      <c r="F108" s="36"/>
    </row>
    <row r="109" spans="1:8" s="30" customFormat="1" ht="51" customHeight="1">
      <c r="A109" s="79" t="s">
        <v>86</v>
      </c>
      <c r="B109" s="79" t="s">
        <v>235</v>
      </c>
      <c r="C109" s="171"/>
      <c r="D109" s="217">
        <f>D110</f>
        <v>872880</v>
      </c>
      <c r="E109" s="217">
        <f>E110</f>
        <v>872880</v>
      </c>
      <c r="F109" s="34"/>
    </row>
    <row r="110" spans="1:8" s="30" customFormat="1" ht="93" customHeight="1">
      <c r="A110" s="185" t="s">
        <v>89</v>
      </c>
      <c r="B110" s="152"/>
      <c r="C110" s="175">
        <v>100</v>
      </c>
      <c r="D110" s="222">
        <v>872880</v>
      </c>
      <c r="E110" s="217">
        <v>872880</v>
      </c>
      <c r="F110" s="41"/>
    </row>
    <row r="111" spans="1:8" s="7" customFormat="1" ht="39" customHeight="1">
      <c r="A111" s="79" t="s">
        <v>87</v>
      </c>
      <c r="B111" s="79" t="s">
        <v>236</v>
      </c>
      <c r="C111" s="175" t="s">
        <v>155</v>
      </c>
      <c r="D111" s="222">
        <f>D112+D113+D114</f>
        <v>4692661.04</v>
      </c>
      <c r="E111" s="217">
        <f>E112+E113+E114</f>
        <v>4692661.04</v>
      </c>
      <c r="F111" s="41"/>
    </row>
    <row r="112" spans="1:8" s="7" customFormat="1" ht="92.25" customHeight="1">
      <c r="A112" s="185" t="s">
        <v>89</v>
      </c>
      <c r="B112" s="152"/>
      <c r="C112" s="175">
        <v>100</v>
      </c>
      <c r="D112" s="218">
        <v>3715325.04</v>
      </c>
      <c r="E112" s="218">
        <v>3715325.04</v>
      </c>
      <c r="F112" s="41"/>
    </row>
    <row r="113" spans="1:6" s="7" customFormat="1" ht="37.5" customHeight="1">
      <c r="A113" s="185" t="s">
        <v>72</v>
      </c>
      <c r="B113" s="176"/>
      <c r="C113" s="171" t="s">
        <v>165</v>
      </c>
      <c r="D113" s="218">
        <v>930000</v>
      </c>
      <c r="E113" s="218">
        <v>930000</v>
      </c>
      <c r="F113" s="36"/>
    </row>
    <row r="114" spans="1:6" s="7" customFormat="1" ht="23.25" customHeight="1">
      <c r="A114" s="185" t="s">
        <v>73</v>
      </c>
      <c r="B114" s="152"/>
      <c r="C114" s="175">
        <v>800</v>
      </c>
      <c r="D114" s="218">
        <v>47336</v>
      </c>
      <c r="E114" s="218">
        <v>47336</v>
      </c>
      <c r="F114" s="36"/>
    </row>
    <row r="115" spans="1:6" s="7" customFormat="1" ht="43.5" customHeight="1">
      <c r="A115" s="172" t="s">
        <v>101</v>
      </c>
      <c r="B115" s="79" t="s">
        <v>238</v>
      </c>
      <c r="C115" s="171"/>
      <c r="D115" s="217">
        <f>D116</f>
        <v>100000</v>
      </c>
      <c r="E115" s="222">
        <f>E116</f>
        <v>100000</v>
      </c>
      <c r="F115" s="131"/>
    </row>
    <row r="116" spans="1:6">
      <c r="A116" s="152" t="s">
        <v>73</v>
      </c>
      <c r="B116" s="152"/>
      <c r="C116" s="163">
        <v>800</v>
      </c>
      <c r="D116" s="217">
        <v>100000</v>
      </c>
      <c r="E116" s="222">
        <v>100000</v>
      </c>
      <c r="F116" s="7"/>
    </row>
    <row r="117" spans="1:6" ht="82.5">
      <c r="A117" s="151" t="s">
        <v>90</v>
      </c>
      <c r="B117" s="347" t="s">
        <v>239</v>
      </c>
      <c r="C117" s="39"/>
      <c r="D117" s="223">
        <f>D118</f>
        <v>65726.8</v>
      </c>
      <c r="E117" s="224">
        <f>E118</f>
        <v>0</v>
      </c>
      <c r="F117" s="7"/>
    </row>
    <row r="118" spans="1:6">
      <c r="A118" s="152" t="s">
        <v>71</v>
      </c>
      <c r="B118" s="37"/>
      <c r="C118" s="38">
        <v>500</v>
      </c>
      <c r="D118" s="225">
        <v>65726.8</v>
      </c>
      <c r="E118" s="226">
        <v>0</v>
      </c>
    </row>
    <row r="119" spans="1:6" s="30" customFormat="1" ht="67.5" customHeight="1">
      <c r="A119" s="159" t="s">
        <v>409</v>
      </c>
      <c r="B119" s="346" t="s">
        <v>389</v>
      </c>
      <c r="C119" s="145"/>
      <c r="D119" s="53">
        <f>D120</f>
        <v>26844.36</v>
      </c>
      <c r="E119" s="232">
        <f>E120</f>
        <v>26844.36</v>
      </c>
    </row>
    <row r="120" spans="1:6" s="30" customFormat="1" ht="33" customHeight="1">
      <c r="A120" s="152" t="s">
        <v>71</v>
      </c>
      <c r="B120" s="346"/>
      <c r="C120" s="146" t="s">
        <v>308</v>
      </c>
      <c r="D120" s="53">
        <v>26844.36</v>
      </c>
      <c r="E120" s="232">
        <v>26844.36</v>
      </c>
    </row>
    <row r="121" spans="1:6" s="30" customFormat="1" ht="122.25" customHeight="1">
      <c r="A121" s="159" t="s">
        <v>305</v>
      </c>
      <c r="B121" s="346" t="s">
        <v>307</v>
      </c>
      <c r="C121" s="145"/>
      <c r="D121" s="53">
        <f>D122</f>
        <v>53764.57</v>
      </c>
      <c r="E121" s="232">
        <f>E122</f>
        <v>53764.57</v>
      </c>
    </row>
    <row r="122" spans="1:6" s="30" customFormat="1" ht="33" customHeight="1">
      <c r="A122" s="152" t="s">
        <v>71</v>
      </c>
      <c r="B122" s="346"/>
      <c r="C122" s="146" t="s">
        <v>308</v>
      </c>
      <c r="D122" s="53">
        <v>53764.57</v>
      </c>
      <c r="E122" s="232">
        <v>53764.57</v>
      </c>
    </row>
    <row r="123" spans="1:6" s="30" customFormat="1" ht="122.25" customHeight="1">
      <c r="A123" s="159" t="s">
        <v>411</v>
      </c>
      <c r="B123" s="346" t="s">
        <v>388</v>
      </c>
      <c r="C123" s="145"/>
      <c r="D123" s="53">
        <f>D124</f>
        <v>1984.85</v>
      </c>
      <c r="E123" s="232">
        <v>0</v>
      </c>
    </row>
    <row r="124" spans="1:6" s="30" customFormat="1" ht="33" customHeight="1">
      <c r="A124" s="152" t="s">
        <v>71</v>
      </c>
      <c r="B124" s="346"/>
      <c r="C124" s="146" t="s">
        <v>308</v>
      </c>
      <c r="D124" s="53">
        <v>1984.85</v>
      </c>
      <c r="E124" s="232">
        <v>0</v>
      </c>
    </row>
    <row r="125" spans="1:6">
      <c r="A125" s="187" t="s">
        <v>96</v>
      </c>
      <c r="B125" s="187"/>
      <c r="C125" s="171"/>
      <c r="D125" s="222">
        <f>D12+D24+D29+D36+D47+D57+D64+D72+D105+D101+D89+D97</f>
        <v>28342139</v>
      </c>
      <c r="E125" s="222">
        <f>E12+E24+E29+E36+E47+E57+E64+E72+E105+E89+E101</f>
        <v>18901119</v>
      </c>
    </row>
    <row r="126" spans="1:6">
      <c r="A126" s="166" t="s">
        <v>249</v>
      </c>
      <c r="B126" s="166"/>
      <c r="C126" s="171"/>
      <c r="D126" s="227">
        <v>275800</v>
      </c>
      <c r="E126" s="222">
        <v>565100</v>
      </c>
    </row>
    <row r="127" spans="1:6">
      <c r="A127" s="187" t="s">
        <v>146</v>
      </c>
      <c r="B127" s="187"/>
      <c r="C127" s="169"/>
      <c r="D127" s="217">
        <f>D125+D126</f>
        <v>28617939</v>
      </c>
      <c r="E127" s="222">
        <f>E125+E126</f>
        <v>19466219</v>
      </c>
    </row>
    <row r="128" spans="1:6">
      <c r="A128" s="59"/>
      <c r="B128" s="66"/>
      <c r="C128" s="120"/>
      <c r="D128" s="345"/>
      <c r="E128" s="36"/>
    </row>
    <row r="129" spans="1:5">
      <c r="A129" s="127"/>
      <c r="B129" s="120"/>
      <c r="C129" s="345"/>
      <c r="D129" s="120"/>
      <c r="E129" s="131"/>
    </row>
    <row r="130" spans="1:5">
      <c r="A130" s="127"/>
      <c r="B130" s="120"/>
      <c r="C130" s="120"/>
      <c r="D130" s="120"/>
      <c r="E130" s="7"/>
    </row>
    <row r="131" spans="1:5">
      <c r="A131" s="126"/>
      <c r="B131" s="125"/>
      <c r="C131" s="120"/>
      <c r="D131" s="125"/>
      <c r="E131" s="7"/>
    </row>
    <row r="132" spans="1:5">
      <c r="A132" s="127"/>
      <c r="B132" s="120"/>
      <c r="C132" s="125"/>
      <c r="D132" s="120"/>
    </row>
    <row r="133" spans="1:5">
      <c r="A133" s="59"/>
      <c r="B133" s="66"/>
      <c r="C133" s="120"/>
      <c r="D133" s="345"/>
    </row>
    <row r="134" spans="1:5">
      <c r="A134" s="127"/>
      <c r="B134" s="120"/>
      <c r="C134" s="345"/>
      <c r="D134" s="120"/>
    </row>
    <row r="135" spans="1:5">
      <c r="A135" s="127"/>
      <c r="B135" s="120"/>
      <c r="C135" s="120"/>
      <c r="D135" s="120"/>
    </row>
    <row r="136" spans="1:5">
      <c r="A136" s="124"/>
      <c r="B136" s="125"/>
      <c r="C136" s="120"/>
      <c r="D136" s="125"/>
    </row>
    <row r="137" spans="1:5">
      <c r="A137" s="59"/>
      <c r="B137" s="120"/>
      <c r="C137" s="125"/>
      <c r="D137" s="120"/>
    </row>
    <row r="138" spans="1:5">
      <c r="A138" s="59"/>
      <c r="B138" s="120"/>
      <c r="C138" s="66"/>
      <c r="D138" s="120"/>
    </row>
    <row r="139" spans="1:5">
      <c r="A139" s="59"/>
      <c r="B139" s="120"/>
      <c r="C139" s="66"/>
      <c r="D139" s="120"/>
    </row>
    <row r="140" spans="1:5">
      <c r="A140" s="59"/>
      <c r="B140" s="120"/>
      <c r="C140" s="66"/>
      <c r="D140" s="120"/>
    </row>
    <row r="141" spans="1:5">
      <c r="A141" s="59"/>
      <c r="B141" s="120"/>
      <c r="C141" s="66"/>
      <c r="D141" s="120"/>
    </row>
    <row r="142" spans="1:5">
      <c r="A142" s="59"/>
      <c r="B142" s="120"/>
      <c r="C142" s="66"/>
      <c r="D142" s="120"/>
    </row>
    <row r="143" spans="1:5">
      <c r="A143" s="59"/>
      <c r="B143" s="120"/>
      <c r="C143" s="66"/>
      <c r="D143" s="120"/>
    </row>
    <row r="144" spans="1:5">
      <c r="A144" s="59"/>
      <c r="B144" s="120"/>
      <c r="C144" s="66"/>
      <c r="D144" s="120"/>
    </row>
    <row r="145" spans="1:4">
      <c r="A145" s="59"/>
      <c r="B145" s="120"/>
      <c r="C145" s="66"/>
      <c r="D145" s="120"/>
    </row>
    <row r="146" spans="1:4">
      <c r="A146" s="59"/>
      <c r="B146" s="120"/>
      <c r="C146" s="66"/>
      <c r="D146" s="120"/>
    </row>
    <row r="147" spans="1:4">
      <c r="A147" s="59"/>
      <c r="B147" s="120"/>
      <c r="C147" s="66"/>
      <c r="D147" s="345"/>
    </row>
    <row r="148" spans="1:4">
      <c r="A148" s="127"/>
      <c r="B148" s="120"/>
      <c r="C148" s="120"/>
      <c r="D148" s="120"/>
    </row>
    <row r="149" spans="1:4">
      <c r="A149" s="127"/>
      <c r="B149" s="120"/>
      <c r="C149" s="120"/>
      <c r="D149" s="120"/>
    </row>
    <row r="150" spans="1:4">
      <c r="A150" s="59"/>
      <c r="B150" s="120"/>
      <c r="C150" s="120"/>
      <c r="D150" s="120"/>
    </row>
    <row r="151" spans="1:4">
      <c r="A151" s="59"/>
      <c r="B151" s="120"/>
      <c r="C151" s="66"/>
      <c r="D151" s="125"/>
    </row>
    <row r="152" spans="1:4">
      <c r="A152" s="127"/>
      <c r="B152" s="120"/>
      <c r="C152" s="66"/>
      <c r="D152" s="120"/>
    </row>
    <row r="153" spans="1:4">
      <c r="A153" s="126"/>
      <c r="B153" s="125"/>
      <c r="C153" s="120"/>
      <c r="D153" s="125"/>
    </row>
    <row r="154" spans="1:4">
      <c r="A154" s="127"/>
      <c r="B154" s="120"/>
      <c r="C154" s="125"/>
      <c r="D154" s="120"/>
    </row>
    <row r="155" spans="1:4">
      <c r="A155" s="59"/>
      <c r="B155" s="66"/>
      <c r="C155" s="120"/>
      <c r="D155" s="345"/>
    </row>
    <row r="156" spans="1:4">
      <c r="A156" s="127"/>
      <c r="B156" s="120"/>
      <c r="C156" s="345"/>
      <c r="D156" s="120"/>
    </row>
    <row r="157" spans="1:4">
      <c r="A157" s="127"/>
      <c r="B157" s="120"/>
      <c r="C157" s="120"/>
      <c r="D157" s="120"/>
    </row>
    <row r="158" spans="1:4">
      <c r="A158" s="124"/>
      <c r="B158" s="124"/>
      <c r="C158" s="120"/>
      <c r="D158" s="128"/>
    </row>
    <row r="159" spans="1:4">
      <c r="A159" s="119"/>
      <c r="B159" s="119"/>
      <c r="C159" s="125"/>
      <c r="D159" s="342"/>
    </row>
    <row r="160" spans="1:4">
      <c r="A160" s="119"/>
      <c r="B160" s="119"/>
      <c r="C160" s="120"/>
      <c r="D160" s="120"/>
    </row>
    <row r="161" spans="1:4">
      <c r="A161" s="119"/>
      <c r="B161" s="119"/>
      <c r="C161" s="120"/>
      <c r="D161" s="342"/>
    </row>
    <row r="162" spans="1:4">
      <c r="A162" s="129"/>
      <c r="B162" s="129"/>
      <c r="C162" s="120"/>
      <c r="D162" s="130"/>
    </row>
    <row r="163" spans="1:4">
      <c r="A163" s="121"/>
      <c r="B163" s="121"/>
      <c r="C163" s="132"/>
      <c r="D163" s="121"/>
    </row>
    <row r="164" spans="1:4">
      <c r="A164" s="7"/>
      <c r="B164" s="7"/>
      <c r="C164" s="121"/>
      <c r="D164" s="7"/>
    </row>
    <row r="165" spans="1:4">
      <c r="C165" s="7"/>
    </row>
  </sheetData>
  <mergeCells count="14">
    <mergeCell ref="C1:E1"/>
    <mergeCell ref="A2:E2"/>
    <mergeCell ref="A3:E3"/>
    <mergeCell ref="A4:E4"/>
    <mergeCell ref="A5:B5"/>
    <mergeCell ref="C5:E5"/>
    <mergeCell ref="E10:E11"/>
    <mergeCell ref="F10:F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3</vt:i4>
      </vt:variant>
    </vt:vector>
  </HeadingPairs>
  <TitlesOfParts>
    <vt:vector size="16" baseType="lpstr">
      <vt:lpstr>1</vt:lpstr>
      <vt:lpstr>2</vt:lpstr>
      <vt:lpstr>3</vt:lpstr>
      <vt:lpstr>4</vt:lpstr>
      <vt:lpstr>5</vt:lpstr>
      <vt:lpstr>6</vt:lpstr>
      <vt:lpstr>7</vt:lpstr>
      <vt:lpstr>8</vt:lpstr>
      <vt:lpstr>9</vt:lpstr>
      <vt:lpstr>10</vt:lpstr>
      <vt:lpstr>11</vt:lpstr>
      <vt:lpstr>12</vt:lpstr>
      <vt:lpstr>13</vt:lpstr>
      <vt:lpstr>'8'!Заголовки_для_печати</vt:lpstr>
      <vt:lpstr>'9'!Заголовки_для_печати</vt:lpstr>
      <vt:lpstr>'8'!Область_печати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2020-01-09T07:28:00Z</cp:lastPrinted>
  <dcterms:created xsi:type="dcterms:W3CDTF">2004-12-15T11:07:42Z</dcterms:created>
  <dcterms:modified xsi:type="dcterms:W3CDTF">2020-11-02T10:51:17Z</dcterms:modified>
</cp:coreProperties>
</file>