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525" windowWidth="11340" windowHeight="8100" activeTab="2"/>
  </bookViews>
  <sheets>
    <sheet name="Перечень  (2)" sheetId="71" r:id="rId1"/>
    <sheet name="дох 20 (2)" sheetId="72" r:id="rId2"/>
    <sheet name="дох 21-22 (2)" sheetId="73" r:id="rId3"/>
    <sheet name="по разд 20" sheetId="39" r:id="rId4"/>
    <sheet name="по разд 21-22" sheetId="61" r:id="rId5"/>
    <sheet name="5" sheetId="58" r:id="rId6"/>
    <sheet name="6" sheetId="64" r:id="rId7"/>
    <sheet name="по виду расх 20" sheetId="41" r:id="rId8"/>
    <sheet name="по виду расх 21-22" sheetId="62" r:id="rId9"/>
    <sheet name="межб.трансф" sheetId="60" r:id="rId10"/>
    <sheet name="межб.21-22" sheetId="65" r:id="rId11"/>
    <sheet name="источники" sheetId="52" r:id="rId12"/>
    <sheet name="источ. 21-22" sheetId="63" r:id="rId13"/>
    <sheet name="ожид.исп.2019" sheetId="69" r:id="rId14"/>
    <sheet name="ожид.исп.2020-2022" sheetId="70" r:id="rId15"/>
  </sheets>
  <definedNames>
    <definedName name="_xlnm.Print_Titles" localSheetId="7">'по виду расх 20'!$10:$11</definedName>
    <definedName name="_xlnm.Print_Titles" localSheetId="8">'по виду расх 21-22'!$10:$11</definedName>
    <definedName name="_xlnm.Print_Area" localSheetId="7">'по виду расх 20'!$A:$D</definedName>
  </definedNames>
  <calcPr calcId="145621"/>
</workbook>
</file>

<file path=xl/calcChain.xml><?xml version="1.0" encoding="utf-8"?>
<calcChain xmlns="http://schemas.openxmlformats.org/spreadsheetml/2006/main">
  <c r="D38" i="73" l="1"/>
  <c r="C38" i="73"/>
  <c r="D34" i="73"/>
  <c r="C34" i="73"/>
  <c r="D32" i="73"/>
  <c r="D31" i="73" s="1"/>
  <c r="D30" i="73" s="1"/>
  <c r="C32" i="73"/>
  <c r="C31" i="73" s="1"/>
  <c r="C30" i="73" s="1"/>
  <c r="D26" i="73"/>
  <c r="C26" i="73"/>
  <c r="C23" i="73" s="1"/>
  <c r="D24" i="73"/>
  <c r="D23" i="73"/>
  <c r="D21" i="73"/>
  <c r="C21" i="73"/>
  <c r="D16" i="73"/>
  <c r="D15" i="73" s="1"/>
  <c r="C15" i="73"/>
  <c r="D13" i="73"/>
  <c r="D12" i="73" s="1"/>
  <c r="D41" i="73" s="1"/>
  <c r="C13" i="73"/>
  <c r="C39" i="72"/>
  <c r="C37" i="72"/>
  <c r="C33" i="72"/>
  <c r="C30" i="72" s="1"/>
  <c r="C29" i="72" s="1"/>
  <c r="C31" i="72"/>
  <c r="C25" i="72"/>
  <c r="C22" i="72" s="1"/>
  <c r="C23" i="72"/>
  <c r="C20" i="72"/>
  <c r="C16" i="72"/>
  <c r="C15" i="72" s="1"/>
  <c r="C13" i="72"/>
  <c r="C12" i="73" l="1"/>
  <c r="C41" i="73" s="1"/>
  <c r="C12" i="72"/>
  <c r="C41" i="72" s="1"/>
  <c r="D115" i="41" l="1"/>
  <c r="E69" i="62" l="1"/>
  <c r="D69" i="62"/>
  <c r="D72" i="41" l="1"/>
  <c r="E74" i="62" l="1"/>
  <c r="E59" i="62"/>
  <c r="E58" i="62" s="1"/>
  <c r="E57" i="62" s="1"/>
  <c r="D59" i="62"/>
  <c r="D58" i="62" s="1"/>
  <c r="D57" i="62" s="1"/>
  <c r="D67" i="41" l="1"/>
  <c r="D54" i="41"/>
  <c r="D122" i="41" l="1"/>
  <c r="C31" i="61"/>
  <c r="D31" i="61"/>
  <c r="D14" i="61"/>
  <c r="C14" i="61"/>
  <c r="C13" i="39"/>
  <c r="D89" i="62" l="1"/>
  <c r="E19" i="62"/>
  <c r="E104" i="62"/>
  <c r="E103" i="62" s="1"/>
  <c r="E102" i="62" s="1"/>
  <c r="E101" i="62" s="1"/>
  <c r="D111" i="62"/>
  <c r="D110" i="62" s="1"/>
  <c r="D109" i="62" s="1"/>
  <c r="D107" i="62"/>
  <c r="D106" i="62" s="1"/>
  <c r="D104" i="62"/>
  <c r="D103" i="62" s="1"/>
  <c r="E144" i="62"/>
  <c r="D144" i="62"/>
  <c r="E146" i="62"/>
  <c r="D148" i="62"/>
  <c r="D146" i="62"/>
  <c r="E114" i="62"/>
  <c r="E113" i="62" s="1"/>
  <c r="E115" i="62"/>
  <c r="E90" i="62"/>
  <c r="D90" i="62"/>
  <c r="E67" i="62"/>
  <c r="D67" i="62"/>
  <c r="D23" i="62"/>
  <c r="D19" i="41"/>
  <c r="D105" i="41"/>
  <c r="D104" i="41" s="1"/>
  <c r="D144" i="41"/>
  <c r="D148" i="41"/>
  <c r="D35" i="41"/>
  <c r="D109" i="41"/>
  <c r="D108" i="41" s="1"/>
  <c r="C20" i="61"/>
  <c r="D20" i="61"/>
  <c r="D70" i="41"/>
  <c r="D69" i="41" s="1"/>
  <c r="E20" i="65"/>
  <c r="D20" i="65"/>
  <c r="D102" i="62" l="1"/>
  <c r="D101" i="62" s="1"/>
  <c r="D38" i="61"/>
  <c r="C38" i="61"/>
  <c r="D35" i="61"/>
  <c r="C35" i="61"/>
  <c r="C34" i="61"/>
  <c r="C33" i="61" s="1"/>
  <c r="D29" i="61"/>
  <c r="C29" i="61"/>
  <c r="D26" i="61"/>
  <c r="C26" i="61"/>
  <c r="D23" i="61"/>
  <c r="C23" i="61"/>
  <c r="D18" i="61"/>
  <c r="C18" i="61"/>
  <c r="C40" i="61" l="1"/>
  <c r="C42" i="61" s="1"/>
  <c r="D40" i="61"/>
  <c r="D42" i="61" s="1"/>
  <c r="D128" i="41"/>
  <c r="D115" i="62" l="1"/>
  <c r="D114" i="62" s="1"/>
  <c r="D113" i="62" s="1"/>
  <c r="D79" i="62"/>
  <c r="E134" i="62"/>
  <c r="D134" i="62"/>
  <c r="E63" i="62"/>
  <c r="D63" i="62"/>
  <c r="E47" i="62"/>
  <c r="E43" i="62"/>
  <c r="D43" i="62"/>
  <c r="E36" i="62"/>
  <c r="E33" i="62" s="1"/>
  <c r="E32" i="62" s="1"/>
  <c r="D36" i="62"/>
  <c r="E29" i="62"/>
  <c r="D29" i="62"/>
  <c r="E23" i="62"/>
  <c r="E17" i="62"/>
  <c r="D17" i="62"/>
  <c r="D130" i="41" l="1"/>
  <c r="D40" i="41"/>
  <c r="D39" i="41" s="1"/>
  <c r="D43" i="41"/>
  <c r="D42" i="41" s="1"/>
  <c r="D15" i="41" l="1"/>
  <c r="C7" i="69" l="1"/>
  <c r="B7" i="69"/>
  <c r="D4" i="70" l="1"/>
  <c r="D8" i="70" s="1"/>
  <c r="C4" i="70"/>
  <c r="C8" i="70" s="1"/>
  <c r="B4" i="70"/>
  <c r="B8" i="70" s="1"/>
  <c r="D13" i="69"/>
  <c r="C12" i="69"/>
  <c r="C14" i="69" s="1"/>
  <c r="B12" i="69"/>
  <c r="B14" i="69" s="1"/>
  <c r="D11" i="69"/>
  <c r="D9" i="69"/>
  <c r="D7" i="69"/>
  <c r="D12" i="69" l="1"/>
  <c r="D14" i="69"/>
  <c r="D113" i="41"/>
  <c r="D112" i="41" s="1"/>
  <c r="D118" i="62" l="1"/>
  <c r="E142" i="62"/>
  <c r="E140" i="62"/>
  <c r="E138" i="62"/>
  <c r="E136" i="62"/>
  <c r="E130" i="62"/>
  <c r="D130" i="62"/>
  <c r="D142" i="62"/>
  <c r="D140" i="62"/>
  <c r="D138" i="62"/>
  <c r="D136" i="62"/>
  <c r="E118" i="62"/>
  <c r="E99" i="62"/>
  <c r="D82" i="62"/>
  <c r="E21" i="62"/>
  <c r="D21" i="62"/>
  <c r="D20" i="62" s="1"/>
  <c r="D20" i="60"/>
  <c r="D111" i="41"/>
  <c r="D119" i="41"/>
  <c r="D107" i="41"/>
  <c r="D102" i="41"/>
  <c r="D101" i="41" s="1"/>
  <c r="D100" i="41" s="1"/>
  <c r="D99" i="41" s="1"/>
  <c r="C24" i="39"/>
  <c r="D116" i="41" l="1"/>
  <c r="C13" i="52" l="1"/>
  <c r="E121" i="62"/>
  <c r="D121" i="62"/>
  <c r="E72" i="62" l="1"/>
  <c r="E71" i="62" s="1"/>
  <c r="E70" i="62" l="1"/>
  <c r="C19" i="39"/>
  <c r="E87" i="62" l="1"/>
  <c r="E86" i="62" s="1"/>
  <c r="D87" i="62"/>
  <c r="D86" i="62" s="1"/>
  <c r="E66" i="62"/>
  <c r="E65" i="62" s="1"/>
  <c r="D66" i="62"/>
  <c r="D65" i="62" s="1"/>
  <c r="C17" i="39" l="1"/>
  <c r="C27" i="39" l="1"/>
  <c r="D132" i="62" l="1"/>
  <c r="D54" i="62" l="1"/>
  <c r="D99" i="62"/>
  <c r="D124" i="62" l="1"/>
  <c r="D117" i="62" s="1"/>
  <c r="E132" i="62"/>
  <c r="E126" i="62"/>
  <c r="D126" i="62"/>
  <c r="E124" i="62"/>
  <c r="D98" i="62"/>
  <c r="E93" i="62"/>
  <c r="D96" i="62"/>
  <c r="D95" i="62" s="1"/>
  <c r="D93" i="62"/>
  <c r="D92" i="62" s="1"/>
  <c r="E82" i="62"/>
  <c r="E81" i="62" s="1"/>
  <c r="E79" i="62"/>
  <c r="E78" i="62" s="1"/>
  <c r="D72" i="62"/>
  <c r="D71" i="62" s="1"/>
  <c r="D70" i="62" s="1"/>
  <c r="E62" i="62"/>
  <c r="E61" i="62" s="1"/>
  <c r="E56" i="62" s="1"/>
  <c r="E54" i="62"/>
  <c r="E53" i="62" s="1"/>
  <c r="D53" i="62"/>
  <c r="D51" i="62"/>
  <c r="E51" i="62"/>
  <c r="E50" i="62" s="1"/>
  <c r="E46" i="62" s="1"/>
  <c r="E45" i="62" s="1"/>
  <c r="D33" i="41"/>
  <c r="D32" i="41" s="1"/>
  <c r="D31" i="41" s="1"/>
  <c r="E41" i="62"/>
  <c r="D15" i="62"/>
  <c r="D14" i="62" s="1"/>
  <c r="D13" i="62" s="1"/>
  <c r="E15" i="62"/>
  <c r="E14" i="62" s="1"/>
  <c r="E13" i="62" s="1"/>
  <c r="D146" i="41"/>
  <c r="D142" i="41"/>
  <c r="D85" i="41"/>
  <c r="D84" i="41" s="1"/>
  <c r="D94" i="41"/>
  <c r="D93" i="41" s="1"/>
  <c r="D91" i="41"/>
  <c r="D90" i="41" s="1"/>
  <c r="D88" i="41"/>
  <c r="D87" i="41" s="1"/>
  <c r="D65" i="41"/>
  <c r="D58" i="41"/>
  <c r="D57" i="41" s="1"/>
  <c r="D56" i="41" s="1"/>
  <c r="D52" i="41"/>
  <c r="D51" i="41" s="1"/>
  <c r="D50" i="41" s="1"/>
  <c r="D85" i="62" l="1"/>
  <c r="E117" i="62"/>
  <c r="D47" i="62"/>
  <c r="D50" i="62"/>
  <c r="E40" i="62"/>
  <c r="E39" i="62"/>
  <c r="E38" i="62" s="1"/>
  <c r="D48" i="41"/>
  <c r="E77" i="62"/>
  <c r="D19" i="62"/>
  <c r="D46" i="62" l="1"/>
  <c r="D46" i="41"/>
  <c r="D45" i="41" l="1"/>
  <c r="D38" i="41" s="1"/>
  <c r="C36" i="39"/>
  <c r="D13" i="63" l="1"/>
  <c r="C13" i="63"/>
  <c r="D62" i="62" l="1"/>
  <c r="D61" i="62" s="1"/>
  <c r="D56" i="62" s="1"/>
  <c r="D134" i="41"/>
  <c r="E96" i="62" l="1"/>
  <c r="E95" i="62" s="1"/>
  <c r="E98" i="62"/>
  <c r="D30" i="41" l="1"/>
  <c r="D27" i="62"/>
  <c r="D26" i="62" s="1"/>
  <c r="D25" i="62" s="1"/>
  <c r="E27" i="62"/>
  <c r="E26" i="62" s="1"/>
  <c r="D34" i="62"/>
  <c r="D33" i="62" s="1"/>
  <c r="E34" i="62"/>
  <c r="D41" i="62"/>
  <c r="D39" i="62" s="1"/>
  <c r="D78" i="62"/>
  <c r="D81" i="62"/>
  <c r="E76" i="62"/>
  <c r="E92" i="62"/>
  <c r="E85" i="62" s="1"/>
  <c r="E84" i="62" s="1"/>
  <c r="E25" i="62" l="1"/>
  <c r="E12" i="62" s="1"/>
  <c r="D77" i="62"/>
  <c r="D76" i="62" s="1"/>
  <c r="D45" i="62"/>
  <c r="D40" i="62"/>
  <c r="D38" i="62"/>
  <c r="D12" i="62"/>
  <c r="D32" i="62"/>
  <c r="D31" i="62" s="1"/>
  <c r="E31" i="62"/>
  <c r="D84" i="62"/>
  <c r="D150" i="62" l="1"/>
  <c r="D152" i="62" s="1"/>
  <c r="C14" i="63" s="1"/>
  <c r="E150" i="62"/>
  <c r="E152" i="62" s="1"/>
  <c r="C10" i="64"/>
  <c r="C11" i="64" s="1"/>
  <c r="D10" i="64" l="1"/>
  <c r="D11" i="64" s="1"/>
  <c r="C12" i="63"/>
  <c r="C15" i="63" s="1"/>
  <c r="D14" i="63" l="1"/>
  <c r="D12" i="63" s="1"/>
  <c r="D15" i="63" s="1"/>
  <c r="D124" i="41"/>
  <c r="D132" i="41" l="1"/>
  <c r="D140" i="41" l="1"/>
  <c r="D138" i="41"/>
  <c r="D136" i="41"/>
  <c r="D97" i="41"/>
  <c r="D96" i="41" s="1"/>
  <c r="D83" i="41" s="1"/>
  <c r="D80" i="41"/>
  <c r="D79" i="41" s="1"/>
  <c r="D77" i="41"/>
  <c r="D76" i="41" l="1"/>
  <c r="D75" i="41"/>
  <c r="D74" i="41" s="1"/>
  <c r="D82" i="41"/>
  <c r="D63" i="41"/>
  <c r="D28" i="41"/>
  <c r="D23" i="41"/>
  <c r="D62" i="41" l="1"/>
  <c r="D61" i="41" s="1"/>
  <c r="D60" i="41" s="1"/>
  <c r="D21" i="41"/>
  <c r="D22" i="41"/>
  <c r="D17" i="41"/>
  <c r="D18" i="41"/>
  <c r="D26" i="41"/>
  <c r="D25" i="41" s="1"/>
  <c r="C39" i="39" s="1"/>
  <c r="D27" i="41"/>
  <c r="D37" i="41"/>
  <c r="C30" i="39"/>
  <c r="D14" i="41"/>
  <c r="D13" i="41" l="1"/>
  <c r="D12" i="41" l="1"/>
  <c r="D150" i="41" s="1"/>
  <c r="C32" i="39"/>
  <c r="C41" i="39" s="1"/>
  <c r="C10" i="58" l="1"/>
  <c r="C11" i="58" s="1"/>
  <c r="C14" i="52"/>
  <c r="C12" i="52" s="1"/>
  <c r="C15" i="52" s="1"/>
</calcChain>
</file>

<file path=xl/sharedStrings.xml><?xml version="1.0" encoding="utf-8"?>
<sst xmlns="http://schemas.openxmlformats.org/spreadsheetml/2006/main" count="1001" uniqueCount="504">
  <si>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</si>
  <si>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</si>
  <si>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</si>
  <si>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</si>
  <si>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</si>
  <si>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</si>
  <si>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</si>
  <si>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</si>
  <si>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</si>
  <si>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</si>
  <si>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</si>
  <si>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</si>
  <si>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</si>
  <si>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</si>
  <si>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</si>
  <si>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</si>
  <si>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</si>
  <si>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</si>
  <si>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</si>
  <si>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</si>
  <si>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</si>
  <si>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</si>
  <si>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</si>
  <si>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</si>
  <si>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</si>
  <si>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</si>
  <si>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</si>
  <si>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</si>
  <si>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</si>
  <si>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</si>
  <si>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</si>
  <si>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</si>
  <si>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</si>
  <si>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</si>
  <si>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</si>
  <si>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</si>
  <si>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</si>
  <si>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</si>
  <si>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</si>
  <si>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</si>
  <si>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</si>
  <si>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</si>
  <si>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</si>
  <si>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</si>
  <si>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</si>
  <si>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</si>
  <si>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</si>
  <si>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</si>
  <si>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</si>
  <si>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</si>
  <si>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</si>
  <si>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</si>
  <si>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</si>
  <si>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</si>
  <si>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</si>
  <si>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</si>
  <si>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</si>
  <si>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</si>
  <si>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</si>
  <si>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</si>
  <si>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</si>
  <si>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</si>
  <si>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</si>
  <si>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</si>
  <si>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</si>
  <si>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</si>
  <si>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</si>
  <si>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</si>
  <si>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</si>
  <si>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</si>
  <si>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</si>
  <si>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</si>
  <si>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</si>
  <si>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</si>
  <si>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</si>
  <si>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</si>
  <si>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</si>
  <si>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</si>
  <si>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</si>
  <si>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</si>
  <si>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</si>
  <si>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</si>
  <si>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</si>
  <si>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</si>
  <si>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</si>
  <si>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</si>
  <si>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</si>
  <si>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</si>
  <si>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</si>
  <si>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</si>
  <si>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</si>
  <si>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</si>
  <si>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</si>
  <si>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</si>
  <si>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</si>
  <si>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</si>
  <si>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</si>
  <si>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</si>
  <si>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</si>
  <si>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</si>
  <si>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</si>
  <si>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</si>
  <si>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</si>
  <si>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</si>
  <si>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</si>
  <si>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</si>
  <si>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</si>
  <si>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</si>
  <si>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</si>
  <si>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</si>
  <si>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</si>
  <si>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</si>
  <si>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</si>
  <si>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</si>
  <si>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</si>
  <si>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</si>
  <si>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</si>
  <si>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</si>
  <si>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</si>
  <si>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</si>
  <si>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</si>
  <si>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</si>
  <si>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</si>
  <si>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</si>
  <si>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</si>
  <si>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</si>
  <si>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</si>
  <si>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</si>
  <si>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</si>
  <si>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</si>
  <si>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</si>
  <si>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</si>
  <si>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</si>
  <si>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</si>
  <si>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</si>
  <si>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</si>
  <si>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</si>
  <si>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</si>
  <si>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</si>
  <si>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</si>
  <si>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</si>
  <si>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</si>
  <si>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</si>
  <si>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</si>
  <si>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</si>
  <si>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</si>
  <si>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</si>
  <si>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</si>
  <si>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</si>
  <si>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</si>
  <si>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</si>
  <si>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</si>
  <si>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</si>
  <si>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</si>
  <si>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</si>
  <si>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</si>
  <si>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Приложение 12</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</si>
  <si>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</si>
  <si>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</si>
  <si>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</si>
  <si>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</si>
  <si>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</si>
  <si>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</si>
  <si>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</si>
  <si>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</si>
  <si>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</si>
  <si>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</si>
  <si>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 xml:space="preserve">от                          г. № </t>
  </si>
  <si>
    <t xml:space="preserve">от                        г. №  </t>
  </si>
  <si>
    <t xml:space="preserve">от                     г. №  </t>
  </si>
  <si>
    <t xml:space="preserve">от                           г. № </t>
  </si>
  <si>
    <t xml:space="preserve">от                г. №  </t>
  </si>
  <si>
    <t xml:space="preserve">от                       г. №  </t>
  </si>
  <si>
    <t xml:space="preserve">от                              г. №  </t>
  </si>
  <si>
    <t xml:space="preserve">от                        г. № </t>
  </si>
  <si>
    <t>200</t>
  </si>
  <si>
    <t xml:space="preserve">от                           г. №  </t>
  </si>
  <si>
    <t xml:space="preserve">от                  г. №  </t>
  </si>
  <si>
    <t xml:space="preserve">от                       г. № </t>
  </si>
  <si>
    <t xml:space="preserve">от                      №  </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</si>
  <si>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</si>
  <si>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</si>
  <si>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</si>
  <si>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</si>
  <si>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</si>
  <si>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</si>
  <si>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</si>
  <si>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</si>
  <si>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</si>
  <si>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</si>
  <si>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</si>
  <si>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</si>
  <si>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</si>
  <si>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</si>
  <si>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</si>
  <si>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</si>
  <si>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</si>
  <si>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</si>
  <si>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</si>
  <si>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</si>
  <si>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</si>
  <si>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</si>
  <si>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</si>
  <si>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</si>
  <si>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</si>
  <si>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</si>
  <si>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</si>
  <si>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</si>
  <si>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</si>
  <si>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</si>
  <si>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</si>
  <si>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</si>
  <si>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</si>
  <si>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</si>
  <si>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</si>
  <si>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</si>
  <si>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</si>
  <si>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</si>
  <si>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</si>
  <si>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</si>
  <si>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</si>
  <si>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Социальные выплаты молодым семьям проживающих на территории Борисоглебского сельского поселения, в приобретении (строительстве) жилья</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</si>
  <si>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</si>
  <si>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</si>
  <si>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</si>
  <si>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</si>
  <si>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</si>
  <si>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</si>
  <si>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</si>
  <si>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</si>
  <si>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</si>
  <si>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</si>
  <si>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</si>
  <si>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</si>
  <si>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</si>
  <si>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</si>
  <si>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</si>
  <si>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</si>
  <si>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</si>
  <si>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</si>
  <si>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</si>
  <si>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</si>
  <si>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Содержание, текущий ремонт объектов благоустройства</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</si>
  <si>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</si>
  <si>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</si>
  <si>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</si>
  <si>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</si>
  <si>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</si>
  <si>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</si>
  <si>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</si>
  <si>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</si>
  <si>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</si>
  <si>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</si>
  <si>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</si>
  <si>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</si>
  <si>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</si>
  <si>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</si>
  <si>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</si>
  <si>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</si>
  <si>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</si>
  <si>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</si>
  <si>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</si>
  <si>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</si>
  <si>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</si>
  <si>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</si>
  <si>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</si>
  <si>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</si>
  <si>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</si>
  <si>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</si>
  <si>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</si>
  <si>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</si>
  <si>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</si>
  <si>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</si>
  <si>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</si>
  <si>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</si>
  <si>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</si>
  <si>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</si>
  <si>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</si>
  <si>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</si>
  <si>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</si>
  <si>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</si>
  <si>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</si>
  <si>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</si>
  <si>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</si>
  <si>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</si>
  <si>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</si>
  <si>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</si>
  <si>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</si>
  <si>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</si>
  <si>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</si>
  <si>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</si>
  <si>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</si>
  <si>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</si>
  <si>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</si>
  <si>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</si>
  <si>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</si>
  <si>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</si>
  <si>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</si>
  <si>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</si>
  <si>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</si>
  <si>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</si>
  <si>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</si>
  <si>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</si>
  <si>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</si>
  <si>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</si>
  <si>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</si>
  <si>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</si>
  <si>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</si>
  <si>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</si>
  <si>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</si>
  <si>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</si>
  <si>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</si>
  <si>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</si>
  <si>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</si>
  <si>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</si>
  <si>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</si>
  <si>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</si>
  <si>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</si>
  <si>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</si>
  <si>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</si>
  <si>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</si>
  <si>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</si>
  <si>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</si>
  <si>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</si>
  <si>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</si>
  <si>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</si>
  <si>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</si>
  <si>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</si>
  <si>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</si>
  <si>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</si>
  <si>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</si>
  <si>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</si>
  <si>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</si>
  <si>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</si>
  <si>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</si>
  <si>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</si>
  <si>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Совершенствование организации движения транспорта и пешеходов в поселении</t>
  </si>
  <si>
    <t>14.1.04.65480</t>
  </si>
  <si>
    <t>Ожидаемое исполнение бюджета Борисоглебского сельского поселения</t>
  </si>
  <si>
    <t>тыс.руб.</t>
  </si>
  <si>
    <t>Показатели</t>
  </si>
  <si>
    <t>Процент исполнения</t>
  </si>
  <si>
    <t>Утверждено</t>
  </si>
  <si>
    <t>Ожидаемое исполнение</t>
  </si>
  <si>
    <t>Собственные доходы</t>
  </si>
  <si>
    <t>в том числе</t>
  </si>
  <si>
    <t>налоговые</t>
  </si>
  <si>
    <t>неналоговые</t>
  </si>
  <si>
    <t>ВСЕГО ДОХОДОВ</t>
  </si>
  <si>
    <t>ВСЕГО РАСХОДОВ</t>
  </si>
  <si>
    <t>Результат исполнения бюджета (дефицит "-", профицит "+")</t>
  </si>
  <si>
    <t>Ведущий специалист</t>
  </si>
  <si>
    <t>Полина Т.М.</t>
  </si>
  <si>
    <t>(тыс.руб.)</t>
  </si>
  <si>
    <t>Доходы бюджета сельского поселения</t>
  </si>
  <si>
    <t>собственные</t>
  </si>
  <si>
    <t>безвозмездные</t>
  </si>
  <si>
    <t>Расходы бюджета сельского поселения</t>
  </si>
  <si>
    <t>Дефицит (-), профицит (+)</t>
  </si>
  <si>
    <t>2020 год</t>
  </si>
  <si>
    <t>Реализация задач в поддержку граждан, проживающих на территории Борисоглебского сельского поселения, в сфере ипотечного жилищного кредитования</t>
  </si>
  <si>
    <t>Прочие субсидии бюджетам сельских поселений</t>
  </si>
  <si>
    <t>Иные межбюджетные трансферты на осуществление мероприятий  для развития физической культуры и массового спорта на территории средств бюджета поселения</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</si>
  <si>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</si>
  <si>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</si>
  <si>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</si>
  <si>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</si>
  <si>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</si>
  <si>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</si>
  <si>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</si>
  <si>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2021 год</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</si>
  <si>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</si>
  <si>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</si>
  <si>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</si>
  <si>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</si>
  <si>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</si>
  <si>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</si>
  <si>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</si>
  <si>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</si>
  <si>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</si>
  <si>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</si>
  <si>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</si>
  <si>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</si>
  <si>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</si>
  <si>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</si>
  <si>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</si>
  <si>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</si>
  <si>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</si>
  <si>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</si>
  <si>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</si>
  <si>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</si>
  <si>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</si>
  <si>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</si>
  <si>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</si>
  <si>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</si>
  <si>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</si>
  <si>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</si>
  <si>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</si>
  <si>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</si>
  <si>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</si>
  <si>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</si>
  <si>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</si>
  <si>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</si>
  <si>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</si>
  <si>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</si>
  <si>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</si>
  <si>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</si>
  <si>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</si>
  <si>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</si>
  <si>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</si>
  <si>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</si>
  <si>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 И.о.Главы сельского поселения</t>
  </si>
  <si>
    <t>Евдокимов А.Н.</t>
  </si>
  <si>
    <t>за 2019 год</t>
  </si>
  <si>
    <t>Бюджет 2019</t>
  </si>
  <si>
    <t>Прогноз основных характеристик бюджета Борисоглебского поселения на 2020 год и на плановый период 2021 и 2022 годов</t>
  </si>
  <si>
    <t>И.о.Главы сельского поселения</t>
  </si>
  <si>
    <t>2022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</si>
  <si>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</si>
  <si>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</si>
  <si>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</si>
  <si>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</si>
  <si>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</si>
  <si>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</si>
  <si>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</si>
  <si>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</si>
  <si>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</si>
  <si>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</si>
  <si>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</si>
  <si>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</si>
  <si>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</si>
  <si>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</si>
  <si>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</si>
  <si>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</si>
  <si>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</si>
  <si>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</si>
  <si>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</si>
  <si>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</si>
  <si>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</si>
  <si>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</si>
  <si>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</si>
  <si>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</si>
  <si>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</si>
  <si>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</si>
  <si>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</si>
  <si>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</si>
  <si>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</si>
  <si>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</si>
  <si>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</si>
  <si>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</si>
  <si>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</si>
  <si>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</si>
  <si>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</si>
  <si>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</si>
  <si>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Приобретение жилья для граждан из аварийного и признанного непригодным для проживания жилищного фонда Борисоглебского сельского поселения</t>
  </si>
  <si>
    <t>05.1.01.00000</t>
  </si>
  <si>
    <t>Осуществление мероприятий в рамках программы  "Обеспечение доступным и комфортным жильем населения Борисоглебского сельского поселения"</t>
  </si>
  <si>
    <t>Капитальные вложения в объекты государственной (муниципальной) собственности</t>
  </si>
  <si>
    <t>400</t>
  </si>
  <si>
    <t>05.1.01.79602</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</si>
  <si>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</si>
  <si>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</si>
  <si>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</si>
  <si>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</si>
  <si>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</si>
  <si>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</si>
  <si>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</si>
  <si>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</si>
  <si>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</si>
  <si>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</si>
  <si>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</si>
  <si>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</si>
  <si>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</si>
  <si>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</si>
  <si>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</si>
  <si>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</si>
  <si>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</si>
  <si>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</si>
  <si>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</si>
  <si>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</si>
  <si>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</si>
  <si>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</si>
  <si>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</si>
  <si>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100 103 02261 01 0000 110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</si>
  <si>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</si>
  <si>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</si>
  <si>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</si>
  <si>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</si>
  <si>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</si>
  <si>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</si>
  <si>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</si>
  <si>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</si>
  <si>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</si>
  <si>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</si>
  <si>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850 202 29999 10 0000 150</t>
  </si>
  <si>
    <t>850 202 15001 10 0000 150</t>
  </si>
  <si>
    <t>000 202 30000 10 0000 150</t>
  </si>
  <si>
    <t>Субвенции бюджетам бюджетной системы Российской Федерации</t>
  </si>
  <si>
    <t>000 202 40000 00 0000 150</t>
  </si>
  <si>
    <t>850 202 30000 10 0000 150</t>
  </si>
  <si>
    <t>850 202 20302 10 0000 150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</si>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</sst>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b/>
      <sz val="11"/>
      <name val="Times New Roman"/>
      <family val="1"/>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2"/>
      <name val="Arial Cyr"/>
      <charset val="204"/>
    </font>
    <font>
      <b/>
      <sz val="12"/>
      <color indexed="8"/>
      <name val="Times New Roman"/>
      <family val="1"/>
      <charset val="204"/>
    </font>
    <font>
      <sz val="12"/>
      <color indexed="8"/>
      <name val="Times New Roman"/>
      <family val="1"/>
      <charset val="204"/>
    </font>
    <font>
      <i/>
      <sz val="12"/>
      <color indexed="8"/>
      <name val="Times New Roman"/>
      <family val="1"/>
      <charset val="204"/>
    </font>
    <font>
      <b/>
      <sz val="11"/>
      <color indexed="8"/>
      <name val="Times New Roman"/>
      <family val="1"/>
      <charset val="204"/>
    </font>
    <font>
      <sz val="11"/>
      <name val="Arial Cyr"/>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49">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Alignment="1">
      <alignment horizontal="right"/>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0" fontId="2" fillId="0" borderId="0" xfId="0" applyFont="1" applyFill="1" applyBorder="1" applyAlignment="1">
      <alignment horizontal="center" vertical="center" wrapText="1"/>
    </xf>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2" fillId="0" borderId="0" xfId="0" applyFont="1"/>
    <xf numFmtId="0" fontId="10" fillId="0" borderId="0" xfId="0" applyFont="1" applyBorder="1" applyAlignment="1">
      <alignment vertical="center"/>
    </xf>
    <xf numFmtId="0" fontId="13" fillId="0" borderId="1" xfId="0" applyFont="1" applyBorder="1" applyAlignment="1">
      <alignment wrapText="1"/>
    </xf>
    <xf numFmtId="0" fontId="12" fillId="0" borderId="1" xfId="0" applyFont="1" applyBorder="1"/>
    <xf numFmtId="0" fontId="14" fillId="0" borderId="0" xfId="0" applyFont="1" applyBorder="1" applyAlignment="1">
      <alignment vertical="center"/>
    </xf>
    <xf numFmtId="0" fontId="15" fillId="0" borderId="1" xfId="0" applyFont="1" applyBorder="1" applyAlignment="1">
      <alignment wrapText="1"/>
    </xf>
    <xf numFmtId="0" fontId="12" fillId="0" borderId="1" xfId="0" applyFont="1" applyBorder="1" applyAlignment="1">
      <alignment vertical="center"/>
    </xf>
    <xf numFmtId="0" fontId="13" fillId="2" borderId="1" xfId="0" applyFont="1" applyFill="1" applyBorder="1" applyAlignment="1">
      <alignment wrapText="1"/>
    </xf>
    <xf numFmtId="0" fontId="11" fillId="2" borderId="1" xfId="0" applyFont="1" applyFill="1" applyBorder="1" applyAlignment="1">
      <alignment vertical="center"/>
    </xf>
    <xf numFmtId="0" fontId="0" fillId="0" borderId="0" xfId="0" applyBorder="1" applyAlignment="1">
      <alignment horizontal="center" wrapText="1"/>
    </xf>
    <xf numFmtId="0" fontId="12" fillId="0" borderId="1" xfId="0" applyFont="1" applyBorder="1" applyAlignment="1">
      <alignment horizontal="center" wrapText="1"/>
    </xf>
    <xf numFmtId="0" fontId="12" fillId="0" borderId="1" xfId="0" applyFont="1" applyBorder="1" applyAlignment="1">
      <alignment horizontal="center" vertical="center"/>
    </xf>
    <xf numFmtId="0" fontId="0" fillId="0" borderId="0" xfId="0" applyAlignment="1"/>
    <xf numFmtId="2" fontId="11" fillId="2" borderId="1" xfId="0" applyNumberFormat="1" applyFont="1" applyFill="1" applyBorder="1" applyAlignment="1">
      <alignment vertical="center"/>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2" fontId="12" fillId="0" borderId="1" xfId="0" applyNumberFormat="1" applyFont="1" applyBorder="1" applyAlignment="1">
      <alignment vertical="center"/>
    </xf>
    <xf numFmtId="2" fontId="11" fillId="0" borderId="1" xfId="0" applyNumberFormat="1" applyFont="1" applyBorder="1" applyAlignment="1">
      <alignment vertical="center"/>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0" fontId="2" fillId="0" borderId="0" xfId="0"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2" fillId="0" borderId="3" xfId="0" applyFont="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2"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0" fontId="11" fillId="0" borderId="0" xfId="0" applyFont="1" applyAlignment="1">
      <alignment horizontal="left"/>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3" fillId="3" borderId="0" xfId="0" applyFont="1" applyFill="1"/>
    <xf numFmtId="0" fontId="23" fillId="0" borderId="0" xfId="0" applyFont="1"/>
    <xf numFmtId="0" fontId="25" fillId="3" borderId="0" xfId="0" applyFont="1" applyFill="1"/>
    <xf numFmtId="0" fontId="25" fillId="3" borderId="0" xfId="0" applyFont="1" applyFill="1" applyAlignment="1">
      <alignment horizontal="right"/>
    </xf>
    <xf numFmtId="0" fontId="25" fillId="3" borderId="1" xfId="0" applyFont="1" applyFill="1" applyBorder="1" applyAlignment="1">
      <alignment horizontal="center" vertical="center" wrapText="1"/>
    </xf>
    <xf numFmtId="0" fontId="24" fillId="3" borderId="1" xfId="0" applyFont="1" applyFill="1" applyBorder="1" applyAlignment="1">
      <alignment vertical="center" wrapText="1"/>
    </xf>
    <xf numFmtId="1" fontId="24" fillId="3" borderId="1" xfId="0" applyNumberFormat="1" applyFont="1" applyFill="1" applyBorder="1" applyAlignment="1">
      <alignment vertical="center" wrapText="1"/>
    </xf>
    <xf numFmtId="0" fontId="26" fillId="3" borderId="1" xfId="0" applyFont="1" applyFill="1" applyBorder="1" applyAlignment="1">
      <alignment vertical="center" wrapText="1"/>
    </xf>
    <xf numFmtId="0" fontId="25" fillId="3" borderId="1" xfId="0" applyFont="1" applyFill="1" applyBorder="1" applyAlignment="1">
      <alignment vertical="center" wrapText="1"/>
    </xf>
    <xf numFmtId="1" fontId="25" fillId="3" borderId="1" xfId="0" applyNumberFormat="1" applyFont="1" applyFill="1" applyBorder="1" applyAlignment="1">
      <alignment vertical="center" wrapText="1"/>
    </xf>
    <xf numFmtId="0" fontId="25" fillId="0" borderId="0" xfId="0" applyFont="1" applyAlignment="1">
      <alignment vertical="center" wrapText="1"/>
    </xf>
    <xf numFmtId="0" fontId="25" fillId="0" borderId="0" xfId="0" applyFont="1" applyFill="1" applyBorder="1" applyAlignment="1">
      <alignment vertical="center" wrapText="1"/>
    </xf>
    <xf numFmtId="0" fontId="25" fillId="0" borderId="0" xfId="0" applyFont="1"/>
    <xf numFmtId="0" fontId="20" fillId="3" borderId="0" xfId="0" applyFont="1" applyFill="1" applyAlignment="1">
      <alignment vertical="center" wrapText="1"/>
    </xf>
    <xf numFmtId="0" fontId="20" fillId="3" borderId="0" xfId="0" applyFont="1" applyFill="1" applyAlignment="1">
      <alignment horizontal="right" vertical="center" wrapText="1"/>
    </xf>
    <xf numFmtId="0" fontId="20" fillId="3" borderId="1" xfId="0" applyFont="1" applyFill="1" applyBorder="1" applyAlignment="1">
      <alignment horizontal="center" vertical="center" wrapText="1"/>
    </xf>
    <xf numFmtId="0" fontId="27" fillId="3" borderId="1" xfId="0" applyFont="1" applyFill="1" applyBorder="1" applyAlignment="1">
      <alignment vertical="center" wrapText="1"/>
    </xf>
    <xf numFmtId="0" fontId="20" fillId="3" borderId="1" xfId="0" applyFont="1" applyFill="1" applyBorder="1" applyAlignment="1">
      <alignment vertical="center" wrapText="1"/>
    </xf>
    <xf numFmtId="0" fontId="20" fillId="0" borderId="0" xfId="0" applyFont="1" applyAlignment="1">
      <alignment vertical="center" wrapText="1"/>
    </xf>
    <xf numFmtId="0" fontId="20" fillId="0" borderId="0" xfId="0" applyFont="1" applyFill="1" applyBorder="1" applyAlignment="1">
      <alignment vertical="center" wrapText="1"/>
    </xf>
    <xf numFmtId="0" fontId="20" fillId="0" borderId="0" xfId="0" applyFont="1"/>
    <xf numFmtId="0" fontId="28" fillId="0" borderId="0" xfId="0" applyFont="1" applyAlignment="1">
      <alignment vertical="center" wrapText="1"/>
    </xf>
    <xf numFmtId="0" fontId="28" fillId="0" borderId="0" xfId="0" applyFont="1"/>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3" fillId="0" borderId="0" xfId="0" applyFont="1" applyAlignment="1">
      <alignment horizont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2" borderId="3"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2" fontId="2" fillId="2"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0" fontId="7" fillId="3" borderId="3" xfId="0" applyFont="1" applyFill="1" applyBorder="1" applyAlignment="1">
      <alignment horizontal="left" vertical="top" wrapText="1"/>
    </xf>
    <xf numFmtId="2" fontId="8" fillId="2" borderId="1" xfId="0" applyNumberFormat="1" applyFont="1" applyFill="1" applyBorder="1" applyAlignment="1">
      <alignment horizontal="left" vertical="center" wrapText="1"/>
    </xf>
    <xf numFmtId="2" fontId="8"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2" fillId="0" borderId="1" xfId="3" applyFont="1" applyBorder="1" applyAlignment="1">
      <alignment vertical="center"/>
    </xf>
    <xf numFmtId="0" fontId="12" fillId="0" borderId="1" xfId="3" applyFont="1" applyBorder="1" applyAlignment="1">
      <alignment horizontal="center" vertical="center"/>
    </xf>
    <xf numFmtId="0" fontId="15" fillId="0" borderId="7" xfId="3" applyFont="1" applyBorder="1" applyAlignment="1">
      <alignment horizontal="left" vertical="center" wrapText="1"/>
    </xf>
    <xf numFmtId="0" fontId="20" fillId="0" borderId="2" xfId="3" applyFont="1" applyBorder="1" applyAlignment="1">
      <alignment horizontal="center" vertical="center" wrapText="1" shrinkToFit="1"/>
    </xf>
    <xf numFmtId="0" fontId="15" fillId="0" borderId="1" xfId="3" applyFont="1" applyBorder="1" applyAlignment="1">
      <alignment vertical="center" wrapText="1" shrinkToFit="1"/>
    </xf>
    <xf numFmtId="0" fontId="20" fillId="0" borderId="2" xfId="3" applyFont="1" applyBorder="1" applyAlignment="1">
      <alignment vertical="center" wrapText="1" shrinkToFit="1"/>
    </xf>
    <xf numFmtId="0" fontId="12" fillId="0" borderId="2" xfId="3" applyFont="1" applyBorder="1" applyAlignment="1">
      <alignment vertical="center" shrinkToFit="1"/>
    </xf>
    <xf numFmtId="0" fontId="31" fillId="0" borderId="0" xfId="3" applyFont="1" applyAlignment="1">
      <alignment vertical="center"/>
    </xf>
    <xf numFmtId="0" fontId="34" fillId="0" borderId="1" xfId="3" applyFont="1" applyBorder="1" applyAlignment="1">
      <alignment wrapText="1"/>
    </xf>
    <xf numFmtId="0" fontId="31" fillId="0" borderId="1" xfId="3" applyFont="1" applyBorder="1" applyAlignment="1">
      <alignment vertical="center"/>
    </xf>
    <xf numFmtId="0" fontId="31" fillId="0" borderId="2" xfId="3" applyFont="1" applyBorder="1" applyAlignment="1">
      <alignment vertical="center"/>
    </xf>
    <xf numFmtId="0" fontId="15" fillId="0" borderId="1" xfId="3" applyFont="1" applyBorder="1" applyAlignment="1">
      <alignment horizontal="left" vertical="center" wrapText="1" shrinkToFit="1"/>
    </xf>
    <xf numFmtId="0" fontId="34" fillId="0" borderId="1" xfId="3" applyFont="1" applyBorder="1" applyAlignment="1">
      <alignment vertical="center"/>
    </xf>
    <xf numFmtId="0" fontId="12" fillId="0" borderId="2" xfId="3" applyFont="1" applyBorder="1" applyAlignment="1">
      <alignment vertical="center" wrapText="1" shrinkToFit="1"/>
    </xf>
    <xf numFmtId="0" fontId="29" fillId="0" borderId="1" xfId="3" applyFont="1" applyBorder="1" applyAlignment="1">
      <alignment vertical="center"/>
    </xf>
    <xf numFmtId="0" fontId="12" fillId="0" borderId="0" xfId="3" applyFont="1" applyAlignment="1">
      <alignment vertical="center" wrapText="1" shrinkToFit="1"/>
    </xf>
    <xf numFmtId="0" fontId="12" fillId="3" borderId="2" xfId="3" applyFont="1" applyFill="1" applyBorder="1" applyAlignment="1">
      <alignment vertical="center" shrinkToFit="1"/>
    </xf>
    <xf numFmtId="0" fontId="21" fillId="0" borderId="1" xfId="3" applyFont="1" applyBorder="1" applyAlignment="1">
      <alignment vertical="center" wrapText="1" shrinkToFit="1"/>
    </xf>
    <xf numFmtId="0" fontId="15" fillId="3" borderId="1" xfId="3" applyFont="1" applyFill="1" applyBorder="1" applyAlignment="1">
      <alignment vertical="center" wrapText="1" shrinkToFit="1"/>
    </xf>
    <xf numFmtId="0" fontId="12" fillId="2" borderId="2" xfId="3" applyFont="1" applyFill="1" applyBorder="1" applyAlignment="1">
      <alignment vertical="center" shrinkToFit="1"/>
    </xf>
    <xf numFmtId="0" fontId="15" fillId="2" borderId="1" xfId="3" applyFont="1" applyFill="1" applyBorder="1" applyAlignment="1">
      <alignment vertical="center" wrapText="1" shrinkToFit="1"/>
    </xf>
    <xf numFmtId="0" fontId="31" fillId="0" borderId="0" xfId="3" applyFont="1"/>
    <xf numFmtId="0" fontId="30"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0" xfId="3" applyFont="1" applyAlignment="1">
      <alignment horizontal="right"/>
    </xf>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32" fillId="5" borderId="1" xfId="3" applyFont="1" applyFill="1" applyBorder="1" applyAlignment="1">
      <alignment vertical="center"/>
    </xf>
    <xf numFmtId="4" fontId="32" fillId="5" borderId="1" xfId="3" applyNumberFormat="1" applyFont="1" applyFill="1" applyBorder="1" applyAlignment="1">
      <alignment horizontal="right" vertical="center"/>
    </xf>
    <xf numFmtId="0" fontId="10" fillId="2" borderId="0" xfId="3" applyFont="1" applyFill="1" applyBorder="1"/>
    <xf numFmtId="0" fontId="33" fillId="0" borderId="1" xfId="3" applyFont="1" applyBorder="1" applyAlignment="1">
      <alignment vertical="center"/>
    </xf>
    <xf numFmtId="4" fontId="33" fillId="0" borderId="1" xfId="3" applyNumberFormat="1" applyFont="1" applyBorder="1" applyAlignment="1">
      <alignment horizontal="right" vertical="center"/>
    </xf>
    <xf numFmtId="0" fontId="10" fillId="0" borderId="0" xfId="3" applyFont="1" applyBorder="1"/>
    <xf numFmtId="0" fontId="22" fillId="0" borderId="1" xfId="3" applyFont="1" applyBorder="1" applyAlignment="1">
      <alignment vertical="center"/>
    </xf>
    <xf numFmtId="4" fontId="22" fillId="0" borderId="1" xfId="3" applyNumberFormat="1" applyFont="1" applyBorder="1" applyAlignment="1">
      <alignment horizontal="right" vertical="center"/>
    </xf>
    <xf numFmtId="0" fontId="9" fillId="0" borderId="0" xfId="3" applyBorder="1"/>
    <xf numFmtId="0" fontId="33" fillId="0" borderId="1" xfId="3" applyFont="1" applyBorder="1" applyAlignment="1">
      <alignment vertical="center"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0" fontId="22" fillId="0" borderId="1" xfId="3" applyFont="1" applyBorder="1" applyAlignment="1">
      <alignment vertical="center" wrapText="1"/>
    </xf>
    <xf numFmtId="0" fontId="33" fillId="0" borderId="0" xfId="3" applyFont="1" applyAlignment="1">
      <alignment vertical="center"/>
    </xf>
    <xf numFmtId="2" fontId="33" fillId="0" borderId="1" xfId="3" applyNumberFormat="1" applyFont="1" applyBorder="1" applyAlignment="1">
      <alignment horizontal="right" vertical="center"/>
    </xf>
    <xf numFmtId="2" fontId="33" fillId="0" borderId="1" xfId="3" applyNumberFormat="1" applyFont="1" applyBorder="1" applyAlignment="1">
      <alignment vertical="center"/>
    </xf>
    <xf numFmtId="3" fontId="22" fillId="0" borderId="1" xfId="3" applyNumberFormat="1" applyFont="1" applyBorder="1" applyAlignment="1">
      <alignment vertical="center"/>
    </xf>
    <xf numFmtId="0" fontId="9" fillId="0" borderId="0" xfId="3" applyFont="1" applyBorder="1"/>
    <xf numFmtId="0" fontId="32" fillId="5" borderId="1" xfId="3" applyFont="1" applyFill="1" applyBorder="1" applyAlignment="1">
      <alignment vertical="center" wrapText="1"/>
    </xf>
    <xf numFmtId="0" fontId="14" fillId="0" borderId="0" xfId="3" applyFont="1" applyBorder="1"/>
    <xf numFmtId="0" fontId="22" fillId="0" borderId="2" xfId="3" applyFont="1" applyBorder="1" applyAlignment="1">
      <alignment vertical="center"/>
    </xf>
    <xf numFmtId="0" fontId="33" fillId="0" borderId="1" xfId="3" applyFont="1" applyBorder="1" applyAlignment="1">
      <alignment horizontal="left" vertical="center"/>
    </xf>
    <xf numFmtId="0" fontId="33" fillId="0" borderId="0" xfId="3" applyFont="1" applyAlignment="1">
      <alignment vertical="center" wrapText="1"/>
    </xf>
    <xf numFmtId="0" fontId="33" fillId="3" borderId="1" xfId="3" applyFont="1" applyFill="1" applyBorder="1" applyAlignment="1">
      <alignment vertical="center"/>
    </xf>
    <xf numFmtId="2" fontId="33" fillId="3" borderId="1" xfId="3" applyNumberFormat="1" applyFont="1" applyFill="1" applyBorder="1" applyAlignment="1">
      <alignment horizontal="right" vertical="center"/>
    </xf>
    <xf numFmtId="164" fontId="18" fillId="0" borderId="0" xfId="3" applyNumberFormat="1" applyFont="1" applyBorder="1"/>
    <xf numFmtId="2" fontId="9" fillId="0" borderId="0" xfId="3" applyNumberFormat="1"/>
    <xf numFmtId="0" fontId="12" fillId="0" borderId="0" xfId="3" applyFont="1" applyAlignment="1">
      <alignment horizontal="right"/>
    </xf>
    <xf numFmtId="0" fontId="13" fillId="0" borderId="8" xfId="3" applyFont="1" applyBorder="1" applyAlignment="1">
      <alignment horizontal="center" vertical="center" wrapText="1"/>
    </xf>
    <xf numFmtId="0" fontId="19"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2" fillId="0" borderId="0" xfId="0" applyFont="1" applyAlignment="1">
      <alignment horizontal="right"/>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3" fillId="0" borderId="0" xfId="0" applyFont="1" applyAlignment="1">
      <alignment horizontal="center"/>
    </xf>
    <xf numFmtId="0" fontId="2" fillId="0" borderId="0" xfId="0" applyFont="1" applyAlignment="1">
      <alignment horizontal="right"/>
    </xf>
    <xf numFmtId="0" fontId="10" fillId="0" borderId="0" xfId="3" applyFont="1" applyAlignment="1">
      <alignment horizontal="center"/>
    </xf>
    <xf numFmtId="0" fontId="33" fillId="0" borderId="2" xfId="3" applyFont="1" applyBorder="1" applyAlignment="1">
      <alignment horizontal="center" vertical="center"/>
    </xf>
    <xf numFmtId="0" fontId="33" fillId="0" borderId="7" xfId="3" applyFont="1" applyBorder="1" applyAlignment="1">
      <alignment horizontal="center" vertical="center"/>
    </xf>
    <xf numFmtId="0" fontId="9" fillId="0" borderId="0" xfId="3" applyAlignment="1">
      <alignment horizontal="right"/>
    </xf>
    <xf numFmtId="0" fontId="9" fillId="0" borderId="0" xfId="3" applyAlignment="1"/>
    <xf numFmtId="0" fontId="0" fillId="0" borderId="0" xfId="0" applyAlignment="1">
      <alignment horizontal="right"/>
    </xf>
    <xf numFmtId="0" fontId="0" fillId="0" borderId="0" xfId="0" applyAlignment="1"/>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0" xfId="0" applyFont="1" applyAlignment="1">
      <alignment horizontal="center" wrapText="1"/>
    </xf>
    <xf numFmtId="0" fontId="3" fillId="0" borderId="1" xfId="0" applyFont="1" applyBorder="1" applyAlignment="1"/>
    <xf numFmtId="0" fontId="10" fillId="0" borderId="0" xfId="0" applyFont="1" applyAlignment="1">
      <alignment horizontal="center" wrapText="1"/>
    </xf>
    <xf numFmtId="0" fontId="10" fillId="0" borderId="1" xfId="0" applyFont="1" applyBorder="1" applyAlignment="1"/>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right"/>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0" fillId="0" borderId="0" xfId="0" applyAlignment="1">
      <alignment horizontal="left"/>
    </xf>
    <xf numFmtId="0" fontId="0" fillId="0" borderId="0" xfId="0"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13" fillId="0" borderId="0" xfId="0" applyFont="1" applyAlignment="1">
      <alignment horizontal="center"/>
    </xf>
    <xf numFmtId="0" fontId="24" fillId="3" borderId="0" xfId="0" applyFont="1" applyFill="1" applyAlignment="1">
      <alignment horizontal="center"/>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7" fillId="3" borderId="0" xfId="0" applyFont="1" applyFill="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A9" sqref="A9:C9"/>
    </sheetView>
  </sheetViews>
  <sheetFormatPr defaultRowHeight="12.75"/>
  <cols>
    <col min="1" max="1" width="4.42578125" style="293" customWidth="1"/>
    <col min="2" max="2" width="21.140625" style="293" customWidth="1"/>
    <col min="3" max="3" width="59.85546875" style="293" customWidth="1"/>
    <col min="4" max="16384" width="9.140625" style="293"/>
  </cols>
  <sheetData>
    <row r="1" spans="1:3" ht="15">
      <c r="A1" s="387" t="s">
        <v>16</v>
      </c>
      <c r="B1" s="387"/>
      <c r="C1" s="387"/>
    </row>
    <row r="2" spans="1:3" ht="15">
      <c r="A2" s="387" t="s">
        <v>12</v>
      </c>
      <c r="B2" s="387"/>
      <c r="C2" s="387"/>
    </row>
    <row r="3" spans="1:3" ht="15">
      <c r="A3" s="387" t="s">
        <v>17</v>
      </c>
      <c r="B3" s="387"/>
      <c r="C3" s="387"/>
    </row>
    <row r="4" spans="1:3" ht="15">
      <c r="A4" s="387" t="s">
        <v>404</v>
      </c>
      <c r="B4" s="387"/>
      <c r="C4" s="387"/>
    </row>
    <row r="5" spans="1:3">
      <c r="A5" s="294"/>
      <c r="B5" s="295" t="s">
        <v>328</v>
      </c>
      <c r="C5" s="294" t="s">
        <v>167</v>
      </c>
    </row>
    <row r="8" spans="1:3" ht="15.75">
      <c r="A8" s="388" t="s">
        <v>158</v>
      </c>
      <c r="B8" s="388"/>
      <c r="C8" s="388"/>
    </row>
    <row r="9" spans="1:3" ht="44.25" customHeight="1">
      <c r="A9" s="389" t="s">
        <v>501</v>
      </c>
      <c r="B9" s="390"/>
      <c r="C9" s="391"/>
    </row>
    <row r="10" spans="1:3" ht="81" customHeight="1">
      <c r="A10" s="296">
        <v>850</v>
      </c>
      <c r="B10" s="297" t="s">
        <v>307</v>
      </c>
      <c r="C10" s="298" t="s">
        <v>400</v>
      </c>
    </row>
    <row r="11" spans="1:3" ht="78.75">
      <c r="A11" s="296">
        <v>850</v>
      </c>
      <c r="B11" s="297" t="s">
        <v>396</v>
      </c>
      <c r="C11" s="298" t="s">
        <v>397</v>
      </c>
    </row>
    <row r="12" spans="1:3" ht="31.5">
      <c r="A12" s="296">
        <v>850</v>
      </c>
      <c r="B12" s="299" t="s">
        <v>295</v>
      </c>
      <c r="C12" s="300" t="s">
        <v>180</v>
      </c>
    </row>
    <row r="13" spans="1:3" ht="94.5">
      <c r="A13" s="296">
        <v>850</v>
      </c>
      <c r="B13" s="301" t="s">
        <v>306</v>
      </c>
      <c r="C13" s="300" t="s">
        <v>308</v>
      </c>
    </row>
    <row r="14" spans="1:3" ht="63">
      <c r="A14" s="296">
        <v>850</v>
      </c>
      <c r="B14" s="302" t="s">
        <v>296</v>
      </c>
      <c r="C14" s="300" t="s">
        <v>401</v>
      </c>
    </row>
    <row r="15" spans="1:3" ht="94.5">
      <c r="A15" s="296">
        <v>850</v>
      </c>
      <c r="B15" s="303" t="s">
        <v>470</v>
      </c>
      <c r="C15" s="304" t="s">
        <v>471</v>
      </c>
    </row>
    <row r="16" spans="1:3" ht="87" customHeight="1">
      <c r="A16" s="296">
        <v>850</v>
      </c>
      <c r="B16" s="305" t="s">
        <v>464</v>
      </c>
      <c r="C16" s="304" t="s">
        <v>465</v>
      </c>
    </row>
    <row r="17" spans="1:3" ht="53.25" customHeight="1">
      <c r="A17" s="296">
        <v>850</v>
      </c>
      <c r="B17" s="305" t="s">
        <v>473</v>
      </c>
      <c r="C17" s="304" t="s">
        <v>472</v>
      </c>
    </row>
    <row r="18" spans="1:3" ht="189">
      <c r="A18" s="296">
        <v>850</v>
      </c>
      <c r="B18" s="306" t="s">
        <v>474</v>
      </c>
      <c r="C18" s="304" t="s">
        <v>502</v>
      </c>
    </row>
    <row r="19" spans="1:3" ht="31.5">
      <c r="A19" s="296">
        <v>850</v>
      </c>
      <c r="B19" s="302" t="s">
        <v>159</v>
      </c>
      <c r="C19" s="307" t="s">
        <v>402</v>
      </c>
    </row>
    <row r="20" spans="1:3" ht="24" customHeight="1">
      <c r="A20" s="296">
        <v>850</v>
      </c>
      <c r="B20" s="302" t="s">
        <v>327</v>
      </c>
      <c r="C20" s="307" t="s">
        <v>403</v>
      </c>
    </row>
    <row r="21" spans="1:3" ht="53.25" customHeight="1">
      <c r="A21" s="296">
        <v>850</v>
      </c>
      <c r="B21" s="302" t="s">
        <v>469</v>
      </c>
      <c r="C21" s="304" t="s">
        <v>503</v>
      </c>
    </row>
    <row r="22" spans="1:3" ht="26.25" customHeight="1">
      <c r="A22" s="296">
        <v>850</v>
      </c>
      <c r="B22" s="306" t="s">
        <v>476</v>
      </c>
      <c r="C22" s="308" t="s">
        <v>475</v>
      </c>
    </row>
    <row r="23" spans="1:3" ht="78.75">
      <c r="A23" s="296">
        <v>850</v>
      </c>
      <c r="B23" s="309" t="s">
        <v>386</v>
      </c>
      <c r="C23" s="300" t="s">
        <v>181</v>
      </c>
    </row>
    <row r="24" spans="1:3" ht="103.5" customHeight="1">
      <c r="A24" s="296">
        <v>850</v>
      </c>
      <c r="B24" s="309" t="s">
        <v>461</v>
      </c>
      <c r="C24" s="300" t="s">
        <v>460</v>
      </c>
    </row>
    <row r="25" spans="1:3" ht="31.5">
      <c r="A25" s="296">
        <v>850</v>
      </c>
      <c r="B25" s="309" t="s">
        <v>394</v>
      </c>
      <c r="C25" s="300" t="s">
        <v>395</v>
      </c>
    </row>
    <row r="26" spans="1:3" ht="31.5">
      <c r="A26" s="296">
        <v>850</v>
      </c>
      <c r="B26" s="309" t="s">
        <v>387</v>
      </c>
      <c r="C26" s="300" t="s">
        <v>477</v>
      </c>
    </row>
    <row r="27" spans="1:3" ht="22.5" customHeight="1">
      <c r="A27" s="296">
        <v>850</v>
      </c>
      <c r="B27" s="309" t="s">
        <v>388</v>
      </c>
      <c r="C27" s="310" t="s">
        <v>361</v>
      </c>
    </row>
    <row r="28" spans="1:3" ht="47.25">
      <c r="A28" s="296">
        <v>850</v>
      </c>
      <c r="B28" s="311" t="s">
        <v>389</v>
      </c>
      <c r="C28" s="300" t="s">
        <v>277</v>
      </c>
    </row>
    <row r="29" spans="1:3" ht="78.75">
      <c r="A29" s="296">
        <v>850</v>
      </c>
      <c r="B29" s="309" t="s">
        <v>390</v>
      </c>
      <c r="C29" s="300" t="s">
        <v>182</v>
      </c>
    </row>
    <row r="30" spans="1:3" ht="31.5">
      <c r="A30" s="296">
        <v>850</v>
      </c>
      <c r="B30" s="312" t="s">
        <v>391</v>
      </c>
      <c r="C30" s="313" t="s">
        <v>297</v>
      </c>
    </row>
    <row r="31" spans="1:3" ht="63">
      <c r="A31" s="296">
        <v>850</v>
      </c>
      <c r="B31" s="309" t="s">
        <v>392</v>
      </c>
      <c r="C31" s="314" t="s">
        <v>299</v>
      </c>
    </row>
    <row r="32" spans="1:3" ht="63">
      <c r="A32" s="296">
        <v>850</v>
      </c>
      <c r="B32" s="302" t="s">
        <v>393</v>
      </c>
      <c r="C32" s="300" t="s">
        <v>298</v>
      </c>
    </row>
    <row r="33" spans="1:3" ht="47.25">
      <c r="A33" s="296">
        <v>850</v>
      </c>
      <c r="B33" s="315" t="s">
        <v>160</v>
      </c>
      <c r="C33" s="314" t="s">
        <v>300</v>
      </c>
    </row>
    <row r="34" spans="1:3" ht="31.5">
      <c r="A34" s="296">
        <v>850</v>
      </c>
      <c r="B34" s="315" t="s">
        <v>161</v>
      </c>
      <c r="C34" s="316" t="s">
        <v>301</v>
      </c>
    </row>
    <row r="35" spans="1:3" ht="47.25">
      <c r="A35" s="296">
        <v>850</v>
      </c>
      <c r="B35" s="315" t="s">
        <v>162</v>
      </c>
      <c r="C35" s="316" t="s">
        <v>302</v>
      </c>
    </row>
    <row r="36" spans="1:3" ht="47.25">
      <c r="A36" s="296">
        <v>850</v>
      </c>
      <c r="B36" s="315" t="s">
        <v>163</v>
      </c>
      <c r="C36" s="316" t="s">
        <v>303</v>
      </c>
    </row>
    <row r="37" spans="1:3" ht="31.5">
      <c r="A37" s="296">
        <v>850</v>
      </c>
      <c r="B37" s="302" t="s">
        <v>164</v>
      </c>
      <c r="C37" s="300" t="s">
        <v>304</v>
      </c>
    </row>
    <row r="38" spans="1:3" ht="31.5">
      <c r="A38" s="296">
        <v>850</v>
      </c>
      <c r="B38" s="302" t="s">
        <v>165</v>
      </c>
      <c r="C38" s="300" t="s">
        <v>305</v>
      </c>
    </row>
    <row r="39" spans="1:3" ht="17.25">
      <c r="B39" s="317"/>
      <c r="C39" s="31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topLeftCell="A5" workbookViewId="0">
      <selection activeCell="B1" sqref="B1:D20"/>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98" t="s">
        <v>154</v>
      </c>
      <c r="C1" s="398"/>
      <c r="D1" s="398"/>
    </row>
    <row r="2" spans="2:4">
      <c r="B2" s="398" t="s">
        <v>12</v>
      </c>
      <c r="C2" s="398"/>
      <c r="D2" s="398"/>
    </row>
    <row r="3" spans="2:4">
      <c r="B3" s="398" t="s">
        <v>17</v>
      </c>
      <c r="C3" s="398"/>
      <c r="D3" s="398"/>
    </row>
    <row r="4" spans="2:4">
      <c r="B4" s="433" t="s">
        <v>404</v>
      </c>
      <c r="C4" s="433"/>
      <c r="D4" s="433"/>
    </row>
    <row r="5" spans="2:4">
      <c r="B5" s="254" t="s">
        <v>328</v>
      </c>
      <c r="C5" s="398" t="s">
        <v>176</v>
      </c>
      <c r="D5" s="398"/>
    </row>
    <row r="6" spans="2:4">
      <c r="B6" s="413"/>
      <c r="C6" s="413"/>
      <c r="D6" s="413"/>
    </row>
    <row r="7" spans="2:4">
      <c r="B7" s="434" t="s">
        <v>136</v>
      </c>
      <c r="C7" s="434"/>
      <c r="D7" s="434"/>
    </row>
    <row r="8" spans="2:4">
      <c r="B8" s="435" t="s">
        <v>137</v>
      </c>
      <c r="C8" s="435"/>
      <c r="D8" s="435"/>
    </row>
    <row r="9" spans="2:4">
      <c r="B9" s="435" t="s">
        <v>138</v>
      </c>
      <c r="C9" s="436"/>
      <c r="D9" s="436"/>
    </row>
    <row r="10" spans="2:4">
      <c r="B10" s="435" t="s">
        <v>423</v>
      </c>
      <c r="C10" s="436"/>
      <c r="D10" s="436"/>
    </row>
    <row r="11" spans="2:4">
      <c r="B11" s="215" t="s">
        <v>157</v>
      </c>
    </row>
    <row r="12" spans="2:4" ht="34.5" customHeight="1">
      <c r="B12" s="96" t="s">
        <v>139</v>
      </c>
      <c r="C12" s="96" t="s">
        <v>140</v>
      </c>
      <c r="D12" s="96" t="s">
        <v>334</v>
      </c>
    </row>
    <row r="13" spans="2:4" ht="33">
      <c r="B13" s="5">
        <v>1</v>
      </c>
      <c r="C13" s="12" t="s">
        <v>141</v>
      </c>
      <c r="D13" s="98">
        <v>344604.14</v>
      </c>
    </row>
    <row r="14" spans="2:4" ht="33">
      <c r="B14" s="5">
        <v>2</v>
      </c>
      <c r="C14" s="12" t="s">
        <v>142</v>
      </c>
      <c r="D14" s="98">
        <v>674655.07</v>
      </c>
    </row>
    <row r="15" spans="2:4" ht="33">
      <c r="B15" s="5">
        <v>3</v>
      </c>
      <c r="C15" s="12" t="s">
        <v>143</v>
      </c>
      <c r="D15" s="98">
        <v>96325.91</v>
      </c>
    </row>
    <row r="16" spans="2:4" ht="38.25" customHeight="1">
      <c r="B16" s="5">
        <v>4</v>
      </c>
      <c r="C16" s="12" t="s">
        <v>144</v>
      </c>
      <c r="D16" s="98">
        <v>69985.77</v>
      </c>
    </row>
    <row r="17" spans="2:4" ht="33">
      <c r="B17" s="5">
        <v>5</v>
      </c>
      <c r="C17" s="12" t="s">
        <v>145</v>
      </c>
      <c r="D17" s="98">
        <v>69496.800000000003</v>
      </c>
    </row>
    <row r="18" spans="2:4" ht="43.5" customHeight="1">
      <c r="B18" s="97">
        <v>6</v>
      </c>
      <c r="C18" s="17" t="s">
        <v>146</v>
      </c>
      <c r="D18" s="98">
        <v>65726.8</v>
      </c>
    </row>
    <row r="19" spans="2:4" ht="98.25" customHeight="1">
      <c r="B19" s="226">
        <v>7</v>
      </c>
      <c r="C19" s="178" t="s">
        <v>321</v>
      </c>
      <c r="D19" s="98">
        <v>405749.42</v>
      </c>
    </row>
    <row r="20" spans="2:4" ht="21.75" customHeight="1">
      <c r="B20" s="437" t="s">
        <v>52</v>
      </c>
      <c r="C20" s="438"/>
      <c r="D20" s="124">
        <f>SUM(D13:D19)</f>
        <v>1726543.91</v>
      </c>
    </row>
  </sheetData>
  <mergeCells count="11">
    <mergeCell ref="B7:D7"/>
    <mergeCell ref="B8:D8"/>
    <mergeCell ref="B9:D9"/>
    <mergeCell ref="B10:D10"/>
    <mergeCell ref="B20:C20"/>
    <mergeCell ref="B6:D6"/>
    <mergeCell ref="B1:D1"/>
    <mergeCell ref="B2:D2"/>
    <mergeCell ref="B3:D3"/>
    <mergeCell ref="B4:D4"/>
    <mergeCell ref="C5:D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1"/>
  <sheetViews>
    <sheetView topLeftCell="A10" workbookViewId="0">
      <selection activeCell="B1" sqref="B1:E24"/>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2:5">
      <c r="B1" s="404" t="s">
        <v>153</v>
      </c>
      <c r="C1" s="404"/>
      <c r="D1" s="404"/>
      <c r="E1" s="404"/>
    </row>
    <row r="2" spans="2:5">
      <c r="B2" s="404" t="s">
        <v>12</v>
      </c>
      <c r="C2" s="404"/>
      <c r="D2" s="404"/>
      <c r="E2" s="404"/>
    </row>
    <row r="3" spans="2:5">
      <c r="B3" s="404" t="s">
        <v>17</v>
      </c>
      <c r="C3" s="404"/>
      <c r="D3" s="404"/>
      <c r="E3" s="404"/>
    </row>
    <row r="4" spans="2:5">
      <c r="B4" s="440" t="s">
        <v>404</v>
      </c>
      <c r="C4" s="440"/>
      <c r="D4" s="440"/>
      <c r="E4" s="440"/>
    </row>
    <row r="5" spans="2:5">
      <c r="B5" s="265" t="s">
        <v>328</v>
      </c>
      <c r="C5" s="404" t="s">
        <v>177</v>
      </c>
      <c r="D5" s="404"/>
      <c r="E5" s="404"/>
    </row>
    <row r="6" spans="2:5">
      <c r="B6" s="439"/>
      <c r="C6" s="439"/>
      <c r="D6" s="439"/>
      <c r="E6" s="259"/>
    </row>
    <row r="7" spans="2:5" ht="16.5">
      <c r="B7" s="434" t="s">
        <v>136</v>
      </c>
      <c r="C7" s="434"/>
      <c r="D7" s="434"/>
      <c r="E7" s="260"/>
    </row>
    <row r="8" spans="2:5" ht="16.5">
      <c r="B8" s="435" t="s">
        <v>137</v>
      </c>
      <c r="C8" s="435"/>
      <c r="D8" s="435"/>
      <c r="E8" s="260"/>
    </row>
    <row r="9" spans="2:5" ht="16.5">
      <c r="B9" s="435" t="s">
        <v>138</v>
      </c>
      <c r="C9" s="436"/>
      <c r="D9" s="436"/>
      <c r="E9" s="260"/>
    </row>
    <row r="10" spans="2:5" ht="16.5">
      <c r="B10" s="435" t="s">
        <v>422</v>
      </c>
      <c r="C10" s="436"/>
      <c r="D10" s="436"/>
      <c r="E10" s="260"/>
    </row>
    <row r="11" spans="2:5" ht="16.5">
      <c r="B11" s="260"/>
      <c r="C11" s="260"/>
      <c r="D11" s="260"/>
      <c r="E11" s="260"/>
    </row>
    <row r="12" spans="2:5" ht="34.5" customHeight="1">
      <c r="B12" s="82" t="s">
        <v>139</v>
      </c>
      <c r="C12" s="82" t="s">
        <v>140</v>
      </c>
      <c r="D12" s="82" t="s">
        <v>368</v>
      </c>
      <c r="E12" s="82" t="s">
        <v>421</v>
      </c>
    </row>
    <row r="13" spans="2:5" s="2" customFormat="1" ht="33">
      <c r="B13" s="261">
        <v>1</v>
      </c>
      <c r="C13" s="82" t="s">
        <v>141</v>
      </c>
      <c r="D13" s="262">
        <v>0</v>
      </c>
      <c r="E13" s="263">
        <v>0</v>
      </c>
    </row>
    <row r="14" spans="2:5" s="2" customFormat="1" ht="33">
      <c r="B14" s="261">
        <v>2</v>
      </c>
      <c r="C14" s="82" t="s">
        <v>142</v>
      </c>
      <c r="D14" s="262">
        <v>0</v>
      </c>
      <c r="E14" s="263">
        <v>0</v>
      </c>
    </row>
    <row r="15" spans="2:5" s="2" customFormat="1" ht="33">
      <c r="B15" s="261">
        <v>3</v>
      </c>
      <c r="C15" s="82" t="s">
        <v>143</v>
      </c>
      <c r="D15" s="262">
        <v>0</v>
      </c>
      <c r="E15" s="263">
        <v>0</v>
      </c>
    </row>
    <row r="16" spans="2:5" s="2" customFormat="1" ht="38.25" customHeight="1">
      <c r="B16" s="261">
        <v>4</v>
      </c>
      <c r="C16" s="82" t="s">
        <v>144</v>
      </c>
      <c r="D16" s="262">
        <v>0</v>
      </c>
      <c r="E16" s="263">
        <v>0</v>
      </c>
    </row>
    <row r="17" spans="2:5" s="2" customFormat="1" ht="38.25" customHeight="1">
      <c r="B17" s="261">
        <v>5</v>
      </c>
      <c r="C17" s="82" t="s">
        <v>146</v>
      </c>
      <c r="D17" s="262">
        <v>65726.8</v>
      </c>
      <c r="E17" s="263">
        <v>0</v>
      </c>
    </row>
    <row r="18" spans="2:5" s="2" customFormat="1" ht="33">
      <c r="B18" s="261">
        <v>6</v>
      </c>
      <c r="C18" s="82" t="s">
        <v>145</v>
      </c>
      <c r="D18" s="262">
        <v>0</v>
      </c>
      <c r="E18" s="263">
        <v>0</v>
      </c>
    </row>
    <row r="19" spans="2:5" s="2" customFormat="1" ht="98.25" customHeight="1">
      <c r="B19" s="269">
        <v>7</v>
      </c>
      <c r="C19" s="178" t="s">
        <v>321</v>
      </c>
      <c r="D19" s="262">
        <v>405749.42</v>
      </c>
      <c r="E19" s="263">
        <v>401764.57</v>
      </c>
    </row>
    <row r="20" spans="2:5" ht="21.75" customHeight="1">
      <c r="B20" s="441" t="s">
        <v>52</v>
      </c>
      <c r="C20" s="442"/>
      <c r="D20" s="264">
        <f>SUM(D13:D19)</f>
        <v>471476.22</v>
      </c>
      <c r="E20" s="264">
        <f>SUM(E13:E19)</f>
        <v>401764.57</v>
      </c>
    </row>
    <row r="21" spans="2:5">
      <c r="B21" s="259"/>
      <c r="C21" s="259"/>
      <c r="D21" s="259"/>
      <c r="E21" s="259"/>
    </row>
  </sheetData>
  <mergeCells count="11">
    <mergeCell ref="B7:D7"/>
    <mergeCell ref="B8:D8"/>
    <mergeCell ref="B9:D9"/>
    <mergeCell ref="B10:D10"/>
    <mergeCell ref="B20:C20"/>
    <mergeCell ref="B6:D6"/>
    <mergeCell ref="B1:E1"/>
    <mergeCell ref="B2:E2"/>
    <mergeCell ref="B3:E3"/>
    <mergeCell ref="B4:E4"/>
    <mergeCell ref="C5:E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sqref="A1:D15"/>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98" t="s">
        <v>156</v>
      </c>
      <c r="B1" s="398"/>
      <c r="C1" s="398"/>
    </row>
    <row r="2" spans="1:5">
      <c r="A2" s="398" t="s">
        <v>12</v>
      </c>
      <c r="B2" s="398"/>
      <c r="C2" s="398"/>
    </row>
    <row r="3" spans="1:5">
      <c r="A3" s="398" t="s">
        <v>17</v>
      </c>
      <c r="B3" s="398"/>
      <c r="C3" s="398"/>
    </row>
    <row r="4" spans="1:5">
      <c r="A4" s="398" t="s">
        <v>404</v>
      </c>
      <c r="B4" s="398"/>
      <c r="C4" s="398"/>
    </row>
    <row r="5" spans="1:5">
      <c r="A5" s="217" t="s">
        <v>328</v>
      </c>
      <c r="B5" s="398" t="s">
        <v>178</v>
      </c>
      <c r="C5" s="398"/>
      <c r="D5" s="3"/>
    </row>
    <row r="6" spans="1:5">
      <c r="C6" s="398"/>
      <c r="D6" s="398"/>
    </row>
    <row r="7" spans="1:5">
      <c r="A7" s="397" t="s">
        <v>6</v>
      </c>
      <c r="B7" s="397"/>
      <c r="C7" s="397"/>
    </row>
    <row r="8" spans="1:5">
      <c r="A8" s="397" t="s">
        <v>7</v>
      </c>
      <c r="B8" s="397"/>
      <c r="C8" s="397"/>
    </row>
    <row r="9" spans="1:5">
      <c r="A9" s="397" t="s">
        <v>420</v>
      </c>
      <c r="B9" s="397"/>
      <c r="C9" s="397"/>
    </row>
    <row r="11" spans="1:5" ht="45" customHeight="1">
      <c r="A11" s="1" t="s">
        <v>1</v>
      </c>
      <c r="B11" s="1" t="s">
        <v>5</v>
      </c>
      <c r="C11" s="4" t="s">
        <v>335</v>
      </c>
      <c r="D11" s="6"/>
      <c r="E11" s="6"/>
    </row>
    <row r="12" spans="1:5" ht="33">
      <c r="A12" s="91" t="s">
        <v>106</v>
      </c>
      <c r="B12" s="95" t="s">
        <v>24</v>
      </c>
      <c r="C12" s="90" t="e">
        <f>C14-C13</f>
        <v>#REF!</v>
      </c>
      <c r="D12" s="92"/>
      <c r="E12" s="92"/>
    </row>
    <row r="13" spans="1:5" ht="35.25" customHeight="1">
      <c r="A13" s="9" t="s">
        <v>103</v>
      </c>
      <c r="B13" s="13" t="s">
        <v>19</v>
      </c>
      <c r="C13" s="99" t="e">
        <f>#REF!</f>
        <v>#REF!</v>
      </c>
      <c r="D13" s="93"/>
      <c r="E13" s="93"/>
    </row>
    <row r="14" spans="1:5" ht="32.25" customHeight="1">
      <c r="A14" s="9" t="s">
        <v>104</v>
      </c>
      <c r="B14" s="13" t="s">
        <v>25</v>
      </c>
      <c r="C14" s="99">
        <f>'по виду расх 20'!D150</f>
        <v>34989746.719999999</v>
      </c>
      <c r="D14" s="93"/>
      <c r="E14" s="93"/>
    </row>
    <row r="15" spans="1:5" ht="18" customHeight="1">
      <c r="A15" s="10"/>
      <c r="B15" s="7" t="s">
        <v>105</v>
      </c>
      <c r="C15" s="100" t="e">
        <f>C12</f>
        <v>#REF!</v>
      </c>
      <c r="D15" s="94"/>
      <c r="E15" s="94"/>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sqref="A1:D15"/>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5">
      <c r="A1" s="392" t="s">
        <v>166</v>
      </c>
      <c r="B1" s="392"/>
      <c r="C1" s="392"/>
      <c r="D1" s="405"/>
    </row>
    <row r="2" spans="1:5" ht="15">
      <c r="A2" s="392" t="s">
        <v>12</v>
      </c>
      <c r="B2" s="392"/>
      <c r="C2" s="392"/>
      <c r="D2" s="405"/>
    </row>
    <row r="3" spans="1:5" ht="15">
      <c r="A3" s="392" t="s">
        <v>17</v>
      </c>
      <c r="B3" s="392"/>
      <c r="C3" s="392"/>
      <c r="D3" s="405"/>
    </row>
    <row r="4" spans="1:5" ht="15">
      <c r="A4" s="392" t="s">
        <v>404</v>
      </c>
      <c r="B4" s="392"/>
      <c r="C4" s="392"/>
      <c r="D4" s="405"/>
    </row>
    <row r="5" spans="1:5" ht="14.25">
      <c r="A5" s="218" t="s">
        <v>328</v>
      </c>
      <c r="B5" s="404" t="s">
        <v>179</v>
      </c>
      <c r="C5" s="404"/>
      <c r="D5" s="404"/>
    </row>
    <row r="6" spans="1:5" ht="15">
      <c r="A6" s="104"/>
      <c r="B6" s="104"/>
      <c r="C6" s="392"/>
      <c r="D6" s="392"/>
    </row>
    <row r="7" spans="1:5" ht="15.75">
      <c r="A7" s="443" t="s">
        <v>6</v>
      </c>
      <c r="B7" s="443"/>
      <c r="C7" s="443"/>
      <c r="D7" s="104"/>
    </row>
    <row r="8" spans="1:5" ht="15.75">
      <c r="A8" s="443" t="s">
        <v>7</v>
      </c>
      <c r="B8" s="443"/>
      <c r="C8" s="443"/>
      <c r="D8" s="104"/>
    </row>
    <row r="9" spans="1:5" ht="15.75">
      <c r="A9" s="443" t="s">
        <v>418</v>
      </c>
      <c r="B9" s="443"/>
      <c r="C9" s="443"/>
      <c r="D9" s="104"/>
    </row>
    <row r="10" spans="1:5" ht="15">
      <c r="A10" s="104"/>
      <c r="B10" s="104"/>
      <c r="C10" s="104"/>
      <c r="D10" s="104"/>
    </row>
    <row r="11" spans="1:5" ht="45" customHeight="1">
      <c r="A11" s="115" t="s">
        <v>1</v>
      </c>
      <c r="B11" s="115" t="s">
        <v>5</v>
      </c>
      <c r="C11" s="114" t="s">
        <v>369</v>
      </c>
      <c r="D11" s="114" t="s">
        <v>419</v>
      </c>
      <c r="E11" s="113"/>
    </row>
    <row r="12" spans="1:5" ht="31.5">
      <c r="A12" s="112" t="s">
        <v>106</v>
      </c>
      <c r="B12" s="111" t="s">
        <v>24</v>
      </c>
      <c r="C12" s="117" t="e">
        <f>C14-C13</f>
        <v>#REF!</v>
      </c>
      <c r="D12" s="117" t="e">
        <f>D14-D13</f>
        <v>#REF!</v>
      </c>
      <c r="E12" s="103"/>
    </row>
    <row r="13" spans="1:5" ht="39.75" customHeight="1">
      <c r="A13" s="110" t="s">
        <v>103</v>
      </c>
      <c r="B13" s="109" t="s">
        <v>19</v>
      </c>
      <c r="C13" s="121" t="e">
        <f>#REF!</f>
        <v>#REF!</v>
      </c>
      <c r="D13" s="121" t="e">
        <f>#REF!</f>
        <v>#REF!</v>
      </c>
      <c r="E13" s="108"/>
    </row>
    <row r="14" spans="1:5" ht="48.75" customHeight="1">
      <c r="A14" s="110" t="s">
        <v>104</v>
      </c>
      <c r="B14" s="109" t="s">
        <v>25</v>
      </c>
      <c r="C14" s="121">
        <f>'по виду расх 21-22'!D152</f>
        <v>21033497</v>
      </c>
      <c r="D14" s="121">
        <f>'по виду расх 21-22'!E152</f>
        <v>18887954</v>
      </c>
      <c r="E14" s="108"/>
    </row>
    <row r="15" spans="1:5" ht="33" customHeight="1">
      <c r="A15" s="107"/>
      <c r="B15" s="106" t="s">
        <v>105</v>
      </c>
      <c r="C15" s="122" t="e">
        <f>C12</f>
        <v>#REF!</v>
      </c>
      <c r="D15" s="122" t="e">
        <f>D12</f>
        <v>#REF!</v>
      </c>
      <c r="E15" s="105"/>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sqref="A1:D20"/>
    </sheetView>
  </sheetViews>
  <sheetFormatPr defaultRowHeight="23.25" customHeight="1"/>
  <cols>
    <col min="1" max="1" width="32" style="230" customWidth="1"/>
    <col min="2" max="2" width="14.7109375" style="230" customWidth="1"/>
    <col min="3" max="3" width="17.28515625" style="230" customWidth="1"/>
    <col min="4" max="4" width="20" style="230" customWidth="1"/>
    <col min="5" max="16384" width="9.140625" style="230"/>
  </cols>
  <sheetData>
    <row r="1" spans="1:4" ht="23.25" customHeight="1">
      <c r="A1" s="229" t="s">
        <v>157</v>
      </c>
      <c r="B1" s="229"/>
      <c r="C1" s="229"/>
      <c r="D1" s="229"/>
    </row>
    <row r="2" spans="1:4" ht="23.25" customHeight="1">
      <c r="A2" s="444" t="s">
        <v>338</v>
      </c>
      <c r="B2" s="444"/>
      <c r="C2" s="444"/>
      <c r="D2" s="444"/>
    </row>
    <row r="3" spans="1:4" ht="23.25" customHeight="1">
      <c r="A3" s="444" t="s">
        <v>413</v>
      </c>
      <c r="B3" s="444"/>
      <c r="C3" s="444"/>
      <c r="D3" s="444"/>
    </row>
    <row r="4" spans="1:4" ht="23.25" customHeight="1">
      <c r="A4" s="231"/>
      <c r="B4" s="231"/>
      <c r="C4" s="231"/>
      <c r="D4" s="232" t="s">
        <v>339</v>
      </c>
    </row>
    <row r="5" spans="1:4" ht="23.25" customHeight="1">
      <c r="A5" s="445" t="s">
        <v>340</v>
      </c>
      <c r="B5" s="447" t="s">
        <v>414</v>
      </c>
      <c r="C5" s="447"/>
      <c r="D5" s="445" t="s">
        <v>341</v>
      </c>
    </row>
    <row r="6" spans="1:4" ht="34.5" customHeight="1">
      <c r="A6" s="446"/>
      <c r="B6" s="233" t="s">
        <v>342</v>
      </c>
      <c r="C6" s="233" t="s">
        <v>343</v>
      </c>
      <c r="D6" s="446"/>
    </row>
    <row r="7" spans="1:4" ht="23.25" customHeight="1">
      <c r="A7" s="234" t="s">
        <v>344</v>
      </c>
      <c r="B7" s="234">
        <f>B9+B10</f>
        <v>10762</v>
      </c>
      <c r="C7" s="234">
        <f>C9</f>
        <v>11000</v>
      </c>
      <c r="D7" s="235">
        <f>C7/B7*100</f>
        <v>102.21148485411634</v>
      </c>
    </row>
    <row r="8" spans="1:4" ht="23.25" customHeight="1">
      <c r="A8" s="236" t="s">
        <v>345</v>
      </c>
      <c r="B8" s="237"/>
      <c r="C8" s="237"/>
      <c r="D8" s="238"/>
    </row>
    <row r="9" spans="1:4" ht="23.25" customHeight="1">
      <c r="A9" s="237" t="s">
        <v>346</v>
      </c>
      <c r="B9" s="237">
        <v>10762</v>
      </c>
      <c r="C9" s="237">
        <v>11000</v>
      </c>
      <c r="D9" s="238">
        <f t="shared" ref="D9:D14" si="0">C9/B9*100</f>
        <v>102.21148485411634</v>
      </c>
    </row>
    <row r="10" spans="1:4" ht="23.25" customHeight="1">
      <c r="A10" s="237" t="s">
        <v>347</v>
      </c>
      <c r="B10" s="237">
        <v>0</v>
      </c>
      <c r="C10" s="237">
        <v>0</v>
      </c>
      <c r="D10" s="238">
        <v>0</v>
      </c>
    </row>
    <row r="11" spans="1:4" ht="23.25" customHeight="1">
      <c r="A11" s="234" t="s">
        <v>126</v>
      </c>
      <c r="B11" s="234">
        <v>40181</v>
      </c>
      <c r="C11" s="234">
        <v>40181</v>
      </c>
      <c r="D11" s="235">
        <f t="shared" si="0"/>
        <v>100</v>
      </c>
    </row>
    <row r="12" spans="1:4" ht="23.25" customHeight="1">
      <c r="A12" s="234" t="s">
        <v>348</v>
      </c>
      <c r="B12" s="234">
        <f>B7+B11</f>
        <v>50943</v>
      </c>
      <c r="C12" s="234">
        <f>C7+C11</f>
        <v>51181</v>
      </c>
      <c r="D12" s="235">
        <f t="shared" si="0"/>
        <v>100.467188818876</v>
      </c>
    </row>
    <row r="13" spans="1:4" ht="23.25" customHeight="1">
      <c r="A13" s="234" t="s">
        <v>349</v>
      </c>
      <c r="B13" s="237">
        <v>53297</v>
      </c>
      <c r="C13" s="237">
        <v>50518</v>
      </c>
      <c r="D13" s="235">
        <f t="shared" si="0"/>
        <v>94.785822841810983</v>
      </c>
    </row>
    <row r="14" spans="1:4" ht="50.25" customHeight="1">
      <c r="A14" s="234" t="s">
        <v>350</v>
      </c>
      <c r="B14" s="234">
        <f>B12-B13</f>
        <v>-2354</v>
      </c>
      <c r="C14" s="234">
        <f>C12-C13</f>
        <v>663</v>
      </c>
      <c r="D14" s="235">
        <f t="shared" si="0"/>
        <v>-28.164825828377232</v>
      </c>
    </row>
    <row r="15" spans="1:4" ht="19.5" customHeight="1">
      <c r="A15" s="239"/>
      <c r="B15" s="239"/>
      <c r="C15" s="239"/>
      <c r="D15" s="239"/>
    </row>
    <row r="16" spans="1:4" ht="23.25" hidden="1" customHeight="1">
      <c r="A16" s="239"/>
      <c r="B16" s="239"/>
      <c r="C16" s="239"/>
      <c r="D16" s="239"/>
    </row>
    <row r="17" spans="1:4" ht="23.25" customHeight="1">
      <c r="A17" s="240" t="s">
        <v>411</v>
      </c>
      <c r="B17" s="241"/>
      <c r="C17" s="241" t="s">
        <v>412</v>
      </c>
      <c r="D17" s="241"/>
    </row>
    <row r="18" spans="1:4" ht="11.25" customHeight="1">
      <c r="A18" s="241"/>
      <c r="B18" s="241"/>
      <c r="C18" s="241"/>
      <c r="D18" s="241"/>
    </row>
    <row r="19" spans="1:4" ht="18.75" customHeight="1">
      <c r="A19" s="240" t="s">
        <v>351</v>
      </c>
      <c r="B19" s="241"/>
      <c r="C19" s="241" t="s">
        <v>352</v>
      </c>
      <c r="D19" s="241"/>
    </row>
    <row r="20" spans="1:4" ht="23.25" customHeight="1">
      <c r="A20" s="241"/>
      <c r="B20" s="241"/>
      <c r="C20" s="241"/>
      <c r="D20" s="241"/>
    </row>
  </sheetData>
  <mergeCells count="5">
    <mergeCell ref="A2:D2"/>
    <mergeCell ref="A3:D3"/>
    <mergeCell ref="A5:A6"/>
    <mergeCell ref="B5:C5"/>
    <mergeCell ref="D5:D6"/>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6" sqref="B6"/>
    </sheetView>
  </sheetViews>
  <sheetFormatPr defaultRowHeight="12.75"/>
  <cols>
    <col min="1" max="1" width="33" customWidth="1"/>
    <col min="2" max="2" width="17.140625" customWidth="1"/>
    <col min="3" max="3" width="18.28515625" customWidth="1"/>
    <col min="4" max="4" width="18.7109375" customWidth="1"/>
  </cols>
  <sheetData>
    <row r="1" spans="1:4" ht="38.25" customHeight="1">
      <c r="A1" s="448" t="s">
        <v>415</v>
      </c>
      <c r="B1" s="448"/>
      <c r="C1" s="448"/>
      <c r="D1" s="448"/>
    </row>
    <row r="2" spans="1:4" ht="15">
      <c r="A2" s="242"/>
      <c r="B2" s="242"/>
      <c r="C2" s="242"/>
      <c r="D2" s="243" t="s">
        <v>353</v>
      </c>
    </row>
    <row r="3" spans="1:4" ht="15">
      <c r="A3" s="244" t="s">
        <v>340</v>
      </c>
      <c r="B3" s="244" t="s">
        <v>359</v>
      </c>
      <c r="C3" s="244" t="s">
        <v>370</v>
      </c>
      <c r="D3" s="244" t="s">
        <v>417</v>
      </c>
    </row>
    <row r="4" spans="1:4" ht="48.75" customHeight="1">
      <c r="A4" s="245" t="s">
        <v>354</v>
      </c>
      <c r="B4" s="245">
        <f>SUM(B5:B6)</f>
        <v>34990</v>
      </c>
      <c r="C4" s="245">
        <f>SUM(C5:C6)</f>
        <v>21034</v>
      </c>
      <c r="D4" s="245">
        <f>SUM(D5:D6)</f>
        <v>18888</v>
      </c>
    </row>
    <row r="5" spans="1:4" ht="15">
      <c r="A5" s="246" t="s">
        <v>355</v>
      </c>
      <c r="B5" s="246">
        <v>11000</v>
      </c>
      <c r="C5" s="246">
        <v>11032</v>
      </c>
      <c r="D5" s="246">
        <v>11302</v>
      </c>
    </row>
    <row r="6" spans="1:4" ht="37.5" customHeight="1">
      <c r="A6" s="246" t="s">
        <v>356</v>
      </c>
      <c r="B6" s="246">
        <v>23990</v>
      </c>
      <c r="C6" s="246">
        <v>10002</v>
      </c>
      <c r="D6" s="246">
        <v>7586</v>
      </c>
    </row>
    <row r="7" spans="1:4" ht="54" customHeight="1">
      <c r="A7" s="245" t="s">
        <v>357</v>
      </c>
      <c r="B7" s="245">
        <v>34990</v>
      </c>
      <c r="C7" s="245">
        <v>21034</v>
      </c>
      <c r="D7" s="245">
        <v>18888</v>
      </c>
    </row>
    <row r="8" spans="1:4" ht="40.5" customHeight="1">
      <c r="A8" s="245" t="s">
        <v>358</v>
      </c>
      <c r="B8" s="245">
        <f>B4-B7</f>
        <v>0</v>
      </c>
      <c r="C8" s="245">
        <f>C4-C7</f>
        <v>0</v>
      </c>
      <c r="D8" s="245">
        <f>D4-D7</f>
        <v>0</v>
      </c>
    </row>
    <row r="9" spans="1:4" ht="12" customHeight="1">
      <c r="A9" s="242"/>
      <c r="B9" s="242"/>
      <c r="C9" s="242"/>
      <c r="D9" s="242"/>
    </row>
    <row r="10" spans="1:4" ht="15" hidden="1">
      <c r="A10" s="247"/>
      <c r="B10" s="247"/>
      <c r="C10" s="247"/>
      <c r="D10" s="247"/>
    </row>
    <row r="11" spans="1:4" ht="18.75" customHeight="1">
      <c r="A11" s="248" t="s">
        <v>416</v>
      </c>
      <c r="B11" s="247"/>
      <c r="C11" s="247" t="s">
        <v>412</v>
      </c>
      <c r="D11" s="247"/>
    </row>
    <row r="12" spans="1:4" ht="15">
      <c r="A12" s="249"/>
      <c r="B12" s="250"/>
      <c r="C12" s="250"/>
      <c r="D12" s="250"/>
    </row>
    <row r="13" spans="1:4" ht="21.75" customHeight="1">
      <c r="A13" s="248" t="s">
        <v>351</v>
      </c>
      <c r="B13" s="249"/>
      <c r="C13" s="249" t="s">
        <v>352</v>
      </c>
      <c r="D13" s="251"/>
    </row>
  </sheetData>
  <mergeCells count="1">
    <mergeCell ref="A1:D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35" workbookViewId="0">
      <selection activeCell="C17" sqref="C17"/>
    </sheetView>
  </sheetViews>
  <sheetFormatPr defaultRowHeight="16.5"/>
  <cols>
    <col min="1" max="1" width="23.42578125" style="319" customWidth="1"/>
    <col min="2" max="2" width="52.42578125" style="319" customWidth="1"/>
    <col min="3" max="3" width="13.42578125" style="319" customWidth="1"/>
    <col min="4" max="4" width="10.42578125" style="319" customWidth="1"/>
    <col min="5" max="5" width="10" style="319" customWidth="1"/>
    <col min="6" max="6" width="31.28515625" style="321" customWidth="1"/>
    <col min="7" max="7" width="38.5703125" style="319" customWidth="1"/>
    <col min="8" max="16384" width="9.140625" style="319"/>
  </cols>
  <sheetData>
    <row r="1" spans="1:7">
      <c r="A1" s="319" t="s">
        <v>157</v>
      </c>
      <c r="B1" s="396" t="s">
        <v>8</v>
      </c>
      <c r="C1" s="396"/>
      <c r="E1" s="320"/>
    </row>
    <row r="2" spans="1:7">
      <c r="B2" s="396" t="s">
        <v>12</v>
      </c>
      <c r="C2" s="396"/>
      <c r="E2" s="322"/>
    </row>
    <row r="3" spans="1:7">
      <c r="A3" s="319" t="s">
        <v>328</v>
      </c>
      <c r="B3" s="396" t="s">
        <v>17</v>
      </c>
      <c r="C3" s="396"/>
    </row>
    <row r="4" spans="1:7">
      <c r="A4" s="323" t="s">
        <v>157</v>
      </c>
      <c r="B4" s="396" t="s">
        <v>404</v>
      </c>
      <c r="C4" s="396"/>
    </row>
    <row r="5" spans="1:7">
      <c r="B5" s="396" t="s">
        <v>168</v>
      </c>
      <c r="C5" s="396"/>
    </row>
    <row r="6" spans="1:7">
      <c r="B6" s="324"/>
      <c r="C6" s="324"/>
    </row>
    <row r="7" spans="1:7">
      <c r="A7" s="393" t="s">
        <v>108</v>
      </c>
      <c r="B7" s="393"/>
      <c r="C7" s="393"/>
    </row>
    <row r="8" spans="1:7">
      <c r="A8" s="393" t="s">
        <v>405</v>
      </c>
      <c r="B8" s="393"/>
      <c r="C8" s="393"/>
    </row>
    <row r="9" spans="1:7">
      <c r="A9" s="393" t="s">
        <v>0</v>
      </c>
      <c r="B9" s="393"/>
      <c r="C9" s="393"/>
    </row>
    <row r="11" spans="1:7" ht="33">
      <c r="A11" s="325" t="s">
        <v>109</v>
      </c>
      <c r="B11" s="325" t="s">
        <v>110</v>
      </c>
      <c r="C11" s="325" t="s">
        <v>331</v>
      </c>
      <c r="D11" s="326"/>
      <c r="E11" s="326"/>
    </row>
    <row r="12" spans="1:7" ht="21.75" customHeight="1">
      <c r="A12" s="327" t="s">
        <v>111</v>
      </c>
      <c r="B12" s="327" t="s">
        <v>112</v>
      </c>
      <c r="C12" s="328">
        <f>C13+C15+C22+C20</f>
        <v>11000000</v>
      </c>
      <c r="D12" s="329"/>
      <c r="E12" s="329"/>
    </row>
    <row r="13" spans="1:7" ht="24" customHeight="1">
      <c r="A13" s="330" t="s">
        <v>113</v>
      </c>
      <c r="B13" s="330" t="s">
        <v>114</v>
      </c>
      <c r="C13" s="331">
        <f>C14</f>
        <v>1403000</v>
      </c>
      <c r="D13" s="332"/>
      <c r="E13" s="332"/>
    </row>
    <row r="14" spans="1:7" ht="22.5" customHeight="1">
      <c r="A14" s="333" t="s">
        <v>279</v>
      </c>
      <c r="B14" s="333" t="s">
        <v>115</v>
      </c>
      <c r="C14" s="334">
        <v>1403000</v>
      </c>
      <c r="D14" s="335"/>
      <c r="E14" s="335"/>
    </row>
    <row r="15" spans="1:7" ht="34.5" customHeight="1">
      <c r="A15" s="330" t="s">
        <v>116</v>
      </c>
      <c r="B15" s="336" t="s">
        <v>117</v>
      </c>
      <c r="C15" s="331">
        <f>C16</f>
        <v>2532000</v>
      </c>
      <c r="D15" s="335"/>
      <c r="E15" s="335"/>
      <c r="F15" s="337"/>
      <c r="G15" s="337"/>
    </row>
    <row r="16" spans="1:7" ht="36" customHeight="1">
      <c r="A16" s="333" t="s">
        <v>280</v>
      </c>
      <c r="B16" s="338" t="s">
        <v>118</v>
      </c>
      <c r="C16" s="334">
        <f>C17+C18+C19</f>
        <v>2532000</v>
      </c>
      <c r="D16" s="335"/>
      <c r="E16" s="335"/>
      <c r="F16" s="339"/>
      <c r="G16" s="339"/>
    </row>
    <row r="17" spans="1:7" ht="119.25" customHeight="1">
      <c r="A17" s="333" t="s">
        <v>479</v>
      </c>
      <c r="B17" s="338" t="s">
        <v>478</v>
      </c>
      <c r="C17" s="334">
        <v>1022000</v>
      </c>
      <c r="D17" s="335"/>
      <c r="E17" s="335"/>
      <c r="F17" s="339"/>
      <c r="G17" s="339"/>
    </row>
    <row r="18" spans="1:7" ht="152.25" customHeight="1">
      <c r="A18" s="333" t="s">
        <v>481</v>
      </c>
      <c r="B18" s="338" t="s">
        <v>480</v>
      </c>
      <c r="C18" s="334">
        <v>10000</v>
      </c>
      <c r="D18" s="335"/>
      <c r="E18" s="335"/>
      <c r="F18" s="339"/>
      <c r="G18" s="339"/>
    </row>
    <row r="19" spans="1:7" ht="142.5" customHeight="1">
      <c r="A19" s="333" t="s">
        <v>482</v>
      </c>
      <c r="B19" s="338" t="s">
        <v>484</v>
      </c>
      <c r="C19" s="334">
        <v>1500000</v>
      </c>
      <c r="D19" s="335"/>
      <c r="E19" s="335"/>
      <c r="F19" s="339"/>
      <c r="G19" s="339"/>
    </row>
    <row r="20" spans="1:7" ht="25.5" customHeight="1">
      <c r="A20" s="330" t="s">
        <v>329</v>
      </c>
      <c r="B20" s="340" t="s">
        <v>486</v>
      </c>
      <c r="C20" s="331">
        <f>C21</f>
        <v>1000</v>
      </c>
      <c r="D20" s="335"/>
      <c r="E20" s="335"/>
      <c r="F20" s="339"/>
      <c r="G20" s="339"/>
    </row>
    <row r="21" spans="1:7" ht="33.75" customHeight="1">
      <c r="A21" s="333" t="s">
        <v>487</v>
      </c>
      <c r="B21" s="338" t="s">
        <v>330</v>
      </c>
      <c r="C21" s="334">
        <v>1000</v>
      </c>
      <c r="D21" s="335"/>
      <c r="E21" s="335"/>
      <c r="F21" s="339"/>
      <c r="G21" s="339"/>
    </row>
    <row r="22" spans="1:7" ht="18.75" customHeight="1">
      <c r="A22" s="330" t="s">
        <v>119</v>
      </c>
      <c r="B22" s="330" t="s">
        <v>120</v>
      </c>
      <c r="C22" s="331">
        <f>C23+C25</f>
        <v>7064000</v>
      </c>
      <c r="D22" s="332"/>
      <c r="E22" s="332"/>
    </row>
    <row r="23" spans="1:7" ht="20.25" customHeight="1">
      <c r="A23" s="341" t="s">
        <v>281</v>
      </c>
      <c r="B23" s="333" t="s">
        <v>122</v>
      </c>
      <c r="C23" s="334">
        <f>C24</f>
        <v>491000</v>
      </c>
      <c r="D23" s="335"/>
      <c r="E23" s="335"/>
    </row>
    <row r="24" spans="1:7" ht="54.75" customHeight="1">
      <c r="A24" s="333" t="s">
        <v>282</v>
      </c>
      <c r="B24" s="338" t="s">
        <v>488</v>
      </c>
      <c r="C24" s="334">
        <v>491000</v>
      </c>
      <c r="D24" s="335"/>
      <c r="E24" s="335"/>
    </row>
    <row r="25" spans="1:7" ht="21.75" customHeight="1">
      <c r="A25" s="333" t="s">
        <v>283</v>
      </c>
      <c r="B25" s="333" t="s">
        <v>124</v>
      </c>
      <c r="C25" s="334">
        <f>C26+C27</f>
        <v>6573000</v>
      </c>
      <c r="D25" s="335"/>
      <c r="E25" s="335"/>
    </row>
    <row r="26" spans="1:7" ht="47.25" customHeight="1">
      <c r="A26" s="333" t="s">
        <v>284</v>
      </c>
      <c r="B26" s="338" t="s">
        <v>489</v>
      </c>
      <c r="C26" s="334">
        <v>5373000</v>
      </c>
      <c r="D26" s="335"/>
      <c r="E26" s="335"/>
    </row>
    <row r="27" spans="1:7" ht="51.75" customHeight="1">
      <c r="A27" s="333" t="s">
        <v>285</v>
      </c>
      <c r="B27" s="338" t="s">
        <v>490</v>
      </c>
      <c r="C27" s="334">
        <v>1200000</v>
      </c>
      <c r="D27" s="335"/>
      <c r="E27" s="335"/>
    </row>
    <row r="28" spans="1:7" ht="45.75" hidden="1" customHeight="1">
      <c r="A28" s="333"/>
      <c r="B28" s="338"/>
      <c r="C28" s="334"/>
      <c r="D28" s="335"/>
      <c r="E28" s="335"/>
    </row>
    <row r="29" spans="1:7" ht="18.75" customHeight="1">
      <c r="A29" s="327" t="s">
        <v>125</v>
      </c>
      <c r="B29" s="342" t="s">
        <v>126</v>
      </c>
      <c r="C29" s="328">
        <f>C30</f>
        <v>23989746.719999999</v>
      </c>
      <c r="D29" s="329"/>
      <c r="E29" s="329"/>
    </row>
    <row r="30" spans="1:7" ht="40.5" customHeight="1">
      <c r="A30" s="333" t="s">
        <v>127</v>
      </c>
      <c r="B30" s="338" t="s">
        <v>128</v>
      </c>
      <c r="C30" s="334">
        <f>C31+C33+C39+C37</f>
        <v>23989746.719999999</v>
      </c>
      <c r="D30" s="335"/>
      <c r="E30" s="335"/>
    </row>
    <row r="31" spans="1:7" ht="40.5" customHeight="1">
      <c r="A31" s="330" t="s">
        <v>491</v>
      </c>
      <c r="B31" s="336" t="s">
        <v>492</v>
      </c>
      <c r="C31" s="331">
        <f>C32</f>
        <v>12564000</v>
      </c>
      <c r="D31" s="335"/>
      <c r="E31" s="335"/>
    </row>
    <row r="32" spans="1:7" ht="54.75" customHeight="1">
      <c r="A32" s="333" t="s">
        <v>495</v>
      </c>
      <c r="B32" s="338" t="s">
        <v>503</v>
      </c>
      <c r="C32" s="334">
        <v>12564000</v>
      </c>
      <c r="D32" s="335"/>
      <c r="E32" s="335"/>
    </row>
    <row r="33" spans="1:6" ht="41.25" customHeight="1">
      <c r="A33" s="343" t="s">
        <v>447</v>
      </c>
      <c r="B33" s="336" t="s">
        <v>493</v>
      </c>
      <c r="C33" s="331">
        <f>C34+C35+C36</f>
        <v>6936509</v>
      </c>
      <c r="D33" s="335"/>
      <c r="E33" s="335"/>
    </row>
    <row r="34" spans="1:6" ht="75" customHeight="1">
      <c r="A34" s="333" t="s">
        <v>446</v>
      </c>
      <c r="B34" s="338" t="s">
        <v>181</v>
      </c>
      <c r="C34" s="334">
        <v>5634366</v>
      </c>
      <c r="D34" s="335"/>
      <c r="E34" s="335"/>
      <c r="F34" s="319"/>
    </row>
    <row r="35" spans="1:6" ht="47.25" customHeight="1">
      <c r="A35" s="344" t="s">
        <v>448</v>
      </c>
      <c r="B35" s="338" t="s">
        <v>395</v>
      </c>
      <c r="C35" s="334">
        <v>1277993</v>
      </c>
      <c r="F35" s="319"/>
    </row>
    <row r="36" spans="1:6" ht="71.25" customHeight="1">
      <c r="A36" s="344" t="s">
        <v>494</v>
      </c>
      <c r="B36" s="338" t="s">
        <v>449</v>
      </c>
      <c r="C36" s="334">
        <v>24150</v>
      </c>
      <c r="D36" s="335"/>
      <c r="E36" s="335"/>
      <c r="F36" s="319"/>
    </row>
    <row r="37" spans="1:6" ht="41.25" customHeight="1">
      <c r="A37" s="330" t="s">
        <v>496</v>
      </c>
      <c r="B37" s="336" t="s">
        <v>497</v>
      </c>
      <c r="C37" s="331">
        <f>C38</f>
        <v>205170</v>
      </c>
      <c r="D37" s="335"/>
      <c r="E37" s="335"/>
      <c r="F37" s="319"/>
    </row>
    <row r="38" spans="1:6" ht="48.75" customHeight="1">
      <c r="A38" s="345" t="s">
        <v>445</v>
      </c>
      <c r="B38" s="338" t="s">
        <v>277</v>
      </c>
      <c r="C38" s="346">
        <v>205170</v>
      </c>
      <c r="F38" s="319"/>
    </row>
    <row r="39" spans="1:6" ht="23.25" customHeight="1">
      <c r="A39" s="330" t="s">
        <v>498</v>
      </c>
      <c r="B39" s="336" t="s">
        <v>132</v>
      </c>
      <c r="C39" s="331">
        <f>C40</f>
        <v>4284067.72</v>
      </c>
      <c r="D39" s="335"/>
      <c r="E39" s="335"/>
      <c r="F39" s="319"/>
    </row>
    <row r="40" spans="1:6" ht="88.5" customHeight="1">
      <c r="A40" s="347" t="s">
        <v>444</v>
      </c>
      <c r="B40" s="338" t="s">
        <v>182</v>
      </c>
      <c r="C40" s="348">
        <v>4284067.72</v>
      </c>
      <c r="D40" s="335"/>
      <c r="E40" s="335"/>
      <c r="F40" s="319"/>
    </row>
    <row r="41" spans="1:6" ht="20.25" customHeight="1">
      <c r="A41" s="394" t="s">
        <v>278</v>
      </c>
      <c r="B41" s="395"/>
      <c r="C41" s="331">
        <f>C12+C29</f>
        <v>34989746.719999999</v>
      </c>
      <c r="D41" s="349"/>
      <c r="E41" s="349"/>
      <c r="F41" s="319"/>
    </row>
  </sheetData>
  <mergeCells count="9">
    <mergeCell ref="A8:C8"/>
    <mergeCell ref="A9:C9"/>
    <mergeCell ref="A41:B41"/>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4" workbookViewId="0">
      <selection activeCell="D16" sqref="D16"/>
    </sheetView>
  </sheetViews>
  <sheetFormatPr defaultRowHeight="12.75"/>
  <cols>
    <col min="1" max="1" width="20.7109375" style="353" customWidth="1"/>
    <col min="2" max="2" width="41.140625" style="353" customWidth="1"/>
    <col min="3" max="3" width="12.7109375" style="386" customWidth="1"/>
    <col min="4" max="4" width="12.85546875" style="353" customWidth="1"/>
    <col min="5" max="5" width="10" style="353" customWidth="1"/>
    <col min="6" max="6" width="31.28515625" style="352" customWidth="1"/>
    <col min="7" max="7" width="38.5703125" style="353" customWidth="1"/>
    <col min="8" max="16384" width="9.140625" style="353"/>
  </cols>
  <sheetData>
    <row r="1" spans="1:7">
      <c r="A1" s="350" t="s">
        <v>157</v>
      </c>
      <c r="B1" s="402" t="s">
        <v>100</v>
      </c>
      <c r="C1" s="402"/>
      <c r="D1" s="403"/>
      <c r="E1" s="351"/>
    </row>
    <row r="2" spans="1:7">
      <c r="A2" s="353" t="s">
        <v>328</v>
      </c>
      <c r="B2" s="402" t="s">
        <v>12</v>
      </c>
      <c r="C2" s="402"/>
      <c r="D2" s="403"/>
      <c r="E2" s="354"/>
    </row>
    <row r="3" spans="1:7">
      <c r="B3" s="402" t="s">
        <v>17</v>
      </c>
      <c r="C3" s="402"/>
      <c r="D3" s="403"/>
    </row>
    <row r="4" spans="1:7">
      <c r="B4" s="402" t="s">
        <v>404</v>
      </c>
      <c r="C4" s="402"/>
      <c r="D4" s="403"/>
    </row>
    <row r="5" spans="1:7">
      <c r="B5" s="402" t="s">
        <v>169</v>
      </c>
      <c r="C5" s="402"/>
      <c r="D5" s="403"/>
    </row>
    <row r="6" spans="1:7">
      <c r="A6" s="353" t="s">
        <v>157</v>
      </c>
      <c r="B6" s="294"/>
      <c r="C6" s="355"/>
    </row>
    <row r="7" spans="1:7">
      <c r="A7" s="399" t="s">
        <v>108</v>
      </c>
      <c r="B7" s="399"/>
      <c r="C7" s="399"/>
    </row>
    <row r="8" spans="1:7">
      <c r="A8" s="399" t="s">
        <v>406</v>
      </c>
      <c r="B8" s="399"/>
      <c r="C8" s="399"/>
    </row>
    <row r="9" spans="1:7">
      <c r="A9" s="399" t="s">
        <v>155</v>
      </c>
      <c r="B9" s="399"/>
      <c r="C9" s="399"/>
    </row>
    <row r="11" spans="1:7" ht="25.5">
      <c r="A11" s="356" t="s">
        <v>109</v>
      </c>
      <c r="B11" s="357" t="s">
        <v>110</v>
      </c>
      <c r="C11" s="358" t="s">
        <v>365</v>
      </c>
      <c r="D11" s="356" t="s">
        <v>407</v>
      </c>
      <c r="E11" s="359"/>
    </row>
    <row r="12" spans="1:7" ht="18" customHeight="1">
      <c r="A12" s="360" t="s">
        <v>111</v>
      </c>
      <c r="B12" s="360" t="s">
        <v>112</v>
      </c>
      <c r="C12" s="361">
        <f>C13+C15+C23+C21</f>
        <v>11032000</v>
      </c>
      <c r="D12" s="361">
        <f>D13+D15+D23+D21</f>
        <v>11302000</v>
      </c>
      <c r="E12" s="362"/>
    </row>
    <row r="13" spans="1:7">
      <c r="A13" s="363" t="s">
        <v>113</v>
      </c>
      <c r="B13" s="363" t="s">
        <v>114</v>
      </c>
      <c r="C13" s="364">
        <f>C14</f>
        <v>1486000</v>
      </c>
      <c r="D13" s="364">
        <f>D14</f>
        <v>1486000</v>
      </c>
      <c r="E13" s="365"/>
    </row>
    <row r="14" spans="1:7" ht="22.5" customHeight="1">
      <c r="A14" s="366" t="s">
        <v>279</v>
      </c>
      <c r="B14" s="366" t="s">
        <v>115</v>
      </c>
      <c r="C14" s="367">
        <v>1486000</v>
      </c>
      <c r="D14" s="367">
        <v>1486000</v>
      </c>
      <c r="E14" s="368"/>
    </row>
    <row r="15" spans="1:7" ht="40.5" customHeight="1">
      <c r="A15" s="363" t="s">
        <v>116</v>
      </c>
      <c r="B15" s="369" t="s">
        <v>117</v>
      </c>
      <c r="C15" s="364">
        <f>C16</f>
        <v>2386000</v>
      </c>
      <c r="D15" s="364">
        <f>D16</f>
        <v>2536000</v>
      </c>
      <c r="E15" s="368"/>
      <c r="F15" s="370"/>
      <c r="G15" s="370"/>
    </row>
    <row r="16" spans="1:7" ht="43.5" customHeight="1">
      <c r="A16" s="363" t="s">
        <v>280</v>
      </c>
      <c r="B16" s="369" t="s">
        <v>118</v>
      </c>
      <c r="C16" s="364">
        <v>2386000</v>
      </c>
      <c r="D16" s="364">
        <f>D17+D18+D19+D20</f>
        <v>2536000</v>
      </c>
      <c r="E16" s="368"/>
      <c r="F16" s="371"/>
      <c r="G16" s="371"/>
    </row>
    <row r="17" spans="1:7" ht="125.25" customHeight="1">
      <c r="A17" s="366" t="s">
        <v>479</v>
      </c>
      <c r="B17" s="369" t="s">
        <v>478</v>
      </c>
      <c r="C17" s="367">
        <v>900000</v>
      </c>
      <c r="D17" s="367">
        <v>1000000</v>
      </c>
      <c r="E17" s="368"/>
      <c r="F17" s="371"/>
      <c r="G17" s="371"/>
    </row>
    <row r="18" spans="1:7" ht="142.5" customHeight="1">
      <c r="A18" s="366" t="s">
        <v>481</v>
      </c>
      <c r="B18" s="369" t="s">
        <v>480</v>
      </c>
      <c r="C18" s="367">
        <v>23000</v>
      </c>
      <c r="D18" s="367">
        <v>23000</v>
      </c>
      <c r="E18" s="368"/>
      <c r="F18" s="371"/>
      <c r="G18" s="371"/>
    </row>
    <row r="19" spans="1:7" ht="124.5" customHeight="1">
      <c r="A19" s="366" t="s">
        <v>482</v>
      </c>
      <c r="B19" s="369" t="s">
        <v>484</v>
      </c>
      <c r="C19" s="367">
        <v>1462000</v>
      </c>
      <c r="D19" s="367">
        <v>1512000</v>
      </c>
      <c r="E19" s="368"/>
      <c r="F19" s="371"/>
      <c r="G19" s="371"/>
    </row>
    <row r="20" spans="1:7" ht="120" customHeight="1">
      <c r="A20" s="366" t="s">
        <v>483</v>
      </c>
      <c r="B20" s="372" t="s">
        <v>485</v>
      </c>
      <c r="C20" s="367">
        <v>1000</v>
      </c>
      <c r="D20" s="367">
        <v>1000</v>
      </c>
      <c r="E20" s="368"/>
      <c r="F20" s="371"/>
      <c r="G20" s="371"/>
    </row>
    <row r="21" spans="1:7" s="319" customFormat="1" ht="25.5" customHeight="1">
      <c r="A21" s="363" t="s">
        <v>329</v>
      </c>
      <c r="B21" s="373" t="s">
        <v>486</v>
      </c>
      <c r="C21" s="374">
        <f>C22</f>
        <v>1000</v>
      </c>
      <c r="D21" s="375">
        <f>D22</f>
        <v>1000</v>
      </c>
      <c r="E21" s="335"/>
      <c r="F21" s="339"/>
      <c r="G21" s="339"/>
    </row>
    <row r="22" spans="1:7" s="319" customFormat="1" ht="33.75" customHeight="1">
      <c r="A22" s="363" t="s">
        <v>487</v>
      </c>
      <c r="B22" s="369" t="s">
        <v>330</v>
      </c>
      <c r="C22" s="374">
        <v>1000</v>
      </c>
      <c r="D22" s="375">
        <v>1000</v>
      </c>
      <c r="E22" s="335"/>
      <c r="F22" s="339"/>
      <c r="G22" s="339"/>
    </row>
    <row r="23" spans="1:7" ht="17.25" customHeight="1">
      <c r="A23" s="363" t="s">
        <v>119</v>
      </c>
      <c r="B23" s="363" t="s">
        <v>120</v>
      </c>
      <c r="C23" s="364">
        <f>C24+C26</f>
        <v>7159000</v>
      </c>
      <c r="D23" s="364">
        <f>D24+D26</f>
        <v>7279000</v>
      </c>
      <c r="E23" s="365"/>
    </row>
    <row r="24" spans="1:7" ht="19.5" customHeight="1">
      <c r="A24" s="376" t="s">
        <v>121</v>
      </c>
      <c r="B24" s="363" t="s">
        <v>122</v>
      </c>
      <c r="C24" s="364">
        <v>500000</v>
      </c>
      <c r="D24" s="364">
        <f>D25</f>
        <v>550000</v>
      </c>
      <c r="E24" s="377"/>
    </row>
    <row r="25" spans="1:7" ht="51">
      <c r="A25" s="366" t="s">
        <v>282</v>
      </c>
      <c r="B25" s="372" t="s">
        <v>488</v>
      </c>
      <c r="C25" s="367">
        <v>500000</v>
      </c>
      <c r="D25" s="367">
        <v>550000</v>
      </c>
      <c r="E25" s="368"/>
    </row>
    <row r="26" spans="1:7" ht="20.25" customHeight="1">
      <c r="A26" s="363" t="s">
        <v>123</v>
      </c>
      <c r="B26" s="363" t="s">
        <v>124</v>
      </c>
      <c r="C26" s="364">
        <f>C27+C28</f>
        <v>6659000</v>
      </c>
      <c r="D26" s="364">
        <f>D27+D28</f>
        <v>6729000</v>
      </c>
      <c r="E26" s="377"/>
    </row>
    <row r="27" spans="1:7" ht="59.25" customHeight="1">
      <c r="A27" s="366" t="s">
        <v>284</v>
      </c>
      <c r="B27" s="369" t="s">
        <v>489</v>
      </c>
      <c r="C27" s="367">
        <v>5350000</v>
      </c>
      <c r="D27" s="367">
        <v>5400000</v>
      </c>
      <c r="E27" s="368"/>
    </row>
    <row r="28" spans="1:7" ht="63" customHeight="1">
      <c r="A28" s="366" t="s">
        <v>285</v>
      </c>
      <c r="B28" s="369" t="s">
        <v>490</v>
      </c>
      <c r="C28" s="367">
        <v>1309000</v>
      </c>
      <c r="D28" s="367">
        <v>1329000</v>
      </c>
      <c r="E28" s="368"/>
    </row>
    <row r="29" spans="1:7" ht="12.75" hidden="1" customHeight="1">
      <c r="A29" s="366"/>
      <c r="B29" s="372"/>
      <c r="C29" s="367"/>
      <c r="D29" s="364"/>
      <c r="E29" s="368"/>
    </row>
    <row r="30" spans="1:7" ht="18.75" customHeight="1">
      <c r="A30" s="360" t="s">
        <v>125</v>
      </c>
      <c r="B30" s="378" t="s">
        <v>126</v>
      </c>
      <c r="C30" s="361">
        <f>C31</f>
        <v>10001497</v>
      </c>
      <c r="D30" s="361">
        <f>D31</f>
        <v>7585954</v>
      </c>
      <c r="E30" s="362"/>
    </row>
    <row r="31" spans="1:7" ht="40.5" customHeight="1">
      <c r="A31" s="366" t="s">
        <v>127</v>
      </c>
      <c r="B31" s="369" t="s">
        <v>128</v>
      </c>
      <c r="C31" s="367">
        <f>C32+C34+C38</f>
        <v>10001497</v>
      </c>
      <c r="D31" s="367">
        <f>D32+D34+D38</f>
        <v>7585954</v>
      </c>
      <c r="E31" s="379"/>
    </row>
    <row r="32" spans="1:7" ht="40.5" customHeight="1">
      <c r="A32" s="363" t="s">
        <v>491</v>
      </c>
      <c r="B32" s="369" t="s">
        <v>492</v>
      </c>
      <c r="C32" s="367">
        <f>C33</f>
        <v>2123000</v>
      </c>
      <c r="D32" s="367">
        <f>D33</f>
        <v>0</v>
      </c>
      <c r="E32" s="379"/>
    </row>
    <row r="33" spans="1:6" ht="42" customHeight="1">
      <c r="A33" s="366" t="s">
        <v>495</v>
      </c>
      <c r="B33" s="372" t="s">
        <v>503</v>
      </c>
      <c r="C33" s="367">
        <v>2123000</v>
      </c>
      <c r="D33" s="367">
        <v>0</v>
      </c>
      <c r="E33" s="379"/>
    </row>
    <row r="34" spans="1:6" ht="44.25" customHeight="1">
      <c r="A34" s="380" t="s">
        <v>447</v>
      </c>
      <c r="B34" s="369" t="s">
        <v>129</v>
      </c>
      <c r="C34" s="367">
        <f>C35+C36+C37</f>
        <v>7669227</v>
      </c>
      <c r="D34" s="367">
        <f>D35+D36+D37</f>
        <v>7363620</v>
      </c>
      <c r="E34" s="379"/>
    </row>
    <row r="35" spans="1:6" ht="84.75" customHeight="1">
      <c r="A35" s="366" t="s">
        <v>446</v>
      </c>
      <c r="B35" s="369" t="s">
        <v>181</v>
      </c>
      <c r="C35" s="367">
        <v>5634366</v>
      </c>
      <c r="D35" s="367">
        <v>5634366</v>
      </c>
      <c r="E35" s="379"/>
      <c r="F35" s="353"/>
    </row>
    <row r="36" spans="1:6" ht="86.25" customHeight="1">
      <c r="A36" s="381" t="s">
        <v>500</v>
      </c>
      <c r="B36" s="369" t="s">
        <v>460</v>
      </c>
      <c r="C36" s="367">
        <v>759853</v>
      </c>
      <c r="D36" s="367">
        <v>414708</v>
      </c>
      <c r="E36" s="379"/>
      <c r="F36" s="353"/>
    </row>
    <row r="37" spans="1:6" s="319" customFormat="1" ht="57" customHeight="1">
      <c r="A37" s="381" t="s">
        <v>448</v>
      </c>
      <c r="B37" s="369" t="s">
        <v>395</v>
      </c>
      <c r="C37" s="374">
        <v>1275008</v>
      </c>
      <c r="D37" s="375">
        <v>1314546</v>
      </c>
    </row>
    <row r="38" spans="1:6" ht="42" customHeight="1">
      <c r="A38" s="366" t="s">
        <v>499</v>
      </c>
      <c r="B38" s="382" t="s">
        <v>497</v>
      </c>
      <c r="C38" s="364">
        <f>C39</f>
        <v>209270</v>
      </c>
      <c r="D38" s="364">
        <f>D39</f>
        <v>222334</v>
      </c>
      <c r="E38" s="379"/>
      <c r="F38" s="353"/>
    </row>
    <row r="39" spans="1:6" s="319" customFormat="1" ht="66" customHeight="1">
      <c r="A39" s="383" t="s">
        <v>445</v>
      </c>
      <c r="B39" s="369" t="s">
        <v>277</v>
      </c>
      <c r="C39" s="384">
        <v>209270</v>
      </c>
      <c r="D39" s="375">
        <v>222334</v>
      </c>
    </row>
    <row r="40" spans="1:6" ht="89.25" hidden="1" customHeight="1">
      <c r="A40" s="366" t="s">
        <v>130</v>
      </c>
      <c r="B40" s="372" t="s">
        <v>131</v>
      </c>
      <c r="C40" s="367"/>
      <c r="D40" s="367"/>
      <c r="E40" s="379"/>
      <c r="F40" s="353"/>
    </row>
    <row r="41" spans="1:6" ht="15.75" customHeight="1">
      <c r="A41" s="400" t="s">
        <v>97</v>
      </c>
      <c r="B41" s="401"/>
      <c r="C41" s="364">
        <f>C12+C30</f>
        <v>21033497</v>
      </c>
      <c r="D41" s="364">
        <f>D12+D30</f>
        <v>18887954</v>
      </c>
      <c r="E41" s="385"/>
      <c r="F41" s="353"/>
    </row>
  </sheetData>
  <mergeCells count="9">
    <mergeCell ref="A8:C8"/>
    <mergeCell ref="A9:C9"/>
    <mergeCell ref="A41:B41"/>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9" activePane="bottomLeft" state="frozen"/>
      <selection pane="bottomLeft" activeCell="C26" sqref="C26"/>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215" t="s">
        <v>157</v>
      </c>
      <c r="B1" s="398" t="s">
        <v>18</v>
      </c>
      <c r="C1" s="398"/>
    </row>
    <row r="2" spans="1:5">
      <c r="B2" s="398" t="s">
        <v>12</v>
      </c>
      <c r="C2" s="398"/>
    </row>
    <row r="3" spans="1:5">
      <c r="B3" s="398" t="s">
        <v>17</v>
      </c>
      <c r="C3" s="398"/>
    </row>
    <row r="4" spans="1:5">
      <c r="B4" s="398" t="s">
        <v>404</v>
      </c>
      <c r="C4" s="398"/>
    </row>
    <row r="5" spans="1:5">
      <c r="A5" s="2" t="s">
        <v>328</v>
      </c>
      <c r="B5" s="398" t="s">
        <v>171</v>
      </c>
      <c r="C5" s="398"/>
    </row>
    <row r="7" spans="1:5">
      <c r="A7" s="397" t="s">
        <v>408</v>
      </c>
      <c r="B7" s="397"/>
      <c r="C7" s="397"/>
    </row>
    <row r="8" spans="1:5">
      <c r="A8" s="397" t="s">
        <v>22</v>
      </c>
      <c r="B8" s="397"/>
      <c r="C8" s="397"/>
    </row>
    <row r="9" spans="1:5">
      <c r="A9" s="397" t="s">
        <v>0</v>
      </c>
      <c r="B9" s="397"/>
      <c r="C9" s="397"/>
    </row>
    <row r="11" spans="1:5" ht="13.5" customHeight="1">
      <c r="A11" s="74"/>
      <c r="B11" s="74"/>
      <c r="C11" s="407" t="s">
        <v>332</v>
      </c>
      <c r="D11" s="406"/>
      <c r="E11" s="406"/>
    </row>
    <row r="12" spans="1:5" ht="21.75" customHeight="1">
      <c r="A12" s="75" t="s">
        <v>1</v>
      </c>
      <c r="B12" s="75" t="s">
        <v>2</v>
      </c>
      <c r="C12" s="408"/>
      <c r="D12" s="406"/>
      <c r="E12" s="406"/>
    </row>
    <row r="13" spans="1:5" ht="18" customHeight="1">
      <c r="A13" s="76" t="s">
        <v>9</v>
      </c>
      <c r="B13" s="77" t="s">
        <v>3</v>
      </c>
      <c r="C13" s="78">
        <f>C14+C16+C15</f>
        <v>7203221.3599999994</v>
      </c>
      <c r="D13" s="153"/>
      <c r="E13" s="153"/>
    </row>
    <row r="14" spans="1:5" ht="50.25" customHeight="1">
      <c r="A14" s="81" t="s">
        <v>10</v>
      </c>
      <c r="B14" s="82" t="s">
        <v>23</v>
      </c>
      <c r="C14" s="80">
        <v>5827997.7599999998</v>
      </c>
      <c r="D14" s="154"/>
      <c r="E14" s="154"/>
    </row>
    <row r="15" spans="1:5" ht="24" customHeight="1">
      <c r="A15" s="81" t="s">
        <v>293</v>
      </c>
      <c r="B15" s="82" t="s">
        <v>294</v>
      </c>
      <c r="C15" s="80">
        <v>200000</v>
      </c>
      <c r="D15" s="154"/>
      <c r="E15" s="154"/>
    </row>
    <row r="16" spans="1:5" ht="22.5" customHeight="1">
      <c r="A16" s="81" t="s">
        <v>48</v>
      </c>
      <c r="B16" s="82" t="s">
        <v>49</v>
      </c>
      <c r="C16" s="80">
        <v>1175223.6000000001</v>
      </c>
      <c r="D16" s="154"/>
      <c r="E16" s="154"/>
    </row>
    <row r="17" spans="1:5" ht="18" customHeight="1">
      <c r="A17" s="83" t="s">
        <v>286</v>
      </c>
      <c r="B17" s="209" t="s">
        <v>288</v>
      </c>
      <c r="C17" s="78">
        <f>C18</f>
        <v>205170</v>
      </c>
      <c r="D17" s="154"/>
      <c r="E17" s="154"/>
    </row>
    <row r="18" spans="1:5" ht="20.25" customHeight="1">
      <c r="A18" s="81" t="s">
        <v>287</v>
      </c>
      <c r="B18" s="82" t="s">
        <v>289</v>
      </c>
      <c r="C18" s="80">
        <v>205170</v>
      </c>
      <c r="D18" s="154"/>
      <c r="E18" s="154"/>
    </row>
    <row r="19" spans="1:5" ht="30.75" customHeight="1">
      <c r="A19" s="83" t="s">
        <v>13</v>
      </c>
      <c r="B19" s="84" t="s">
        <v>14</v>
      </c>
      <c r="C19" s="78">
        <f>C22+C23</f>
        <v>530000</v>
      </c>
      <c r="D19" s="153"/>
      <c r="E19" s="153"/>
    </row>
    <row r="20" spans="1:5" hidden="1">
      <c r="A20" s="85"/>
      <c r="B20" s="86"/>
      <c r="C20" s="78"/>
      <c r="D20" s="8"/>
      <c r="E20" s="8"/>
    </row>
    <row r="21" spans="1:5" hidden="1">
      <c r="A21" s="87"/>
      <c r="B21" s="88"/>
      <c r="C21" s="80"/>
      <c r="D21" s="8"/>
      <c r="E21" s="8"/>
    </row>
    <row r="22" spans="1:5" ht="19.5" customHeight="1">
      <c r="A22" s="87" t="s">
        <v>50</v>
      </c>
      <c r="B22" s="89" t="s">
        <v>51</v>
      </c>
      <c r="C22" s="80">
        <v>520000</v>
      </c>
      <c r="D22" s="8"/>
      <c r="E22" s="8"/>
    </row>
    <row r="23" spans="1:5" ht="32.25" customHeight="1">
      <c r="A23" s="87" t="s">
        <v>98</v>
      </c>
      <c r="B23" s="52" t="s">
        <v>99</v>
      </c>
      <c r="C23" s="80">
        <v>10000</v>
      </c>
      <c r="D23" s="8"/>
      <c r="E23" s="8"/>
    </row>
    <row r="24" spans="1:5">
      <c r="A24" s="85" t="s">
        <v>28</v>
      </c>
      <c r="B24" s="86" t="s">
        <v>38</v>
      </c>
      <c r="C24" s="78">
        <f>C25+C26</f>
        <v>14881752.25</v>
      </c>
      <c r="D24" s="8"/>
      <c r="E24" s="8"/>
    </row>
    <row r="25" spans="1:5" ht="18" customHeight="1">
      <c r="A25" s="87" t="s">
        <v>46</v>
      </c>
      <c r="B25" s="79" t="s">
        <v>47</v>
      </c>
      <c r="C25" s="80">
        <v>14476002.83</v>
      </c>
      <c r="D25" s="8"/>
      <c r="E25" s="8"/>
    </row>
    <row r="26" spans="1:5" ht="18" customHeight="1">
      <c r="A26" s="87" t="s">
        <v>309</v>
      </c>
      <c r="B26" s="79" t="s">
        <v>310</v>
      </c>
      <c r="C26" s="80">
        <v>405749.42</v>
      </c>
      <c r="D26" s="8"/>
      <c r="E26" s="8"/>
    </row>
    <row r="27" spans="1:5">
      <c r="A27" s="85" t="s">
        <v>11</v>
      </c>
      <c r="B27" s="86" t="s">
        <v>4</v>
      </c>
      <c r="C27" s="78">
        <f>C28+C29</f>
        <v>9340000</v>
      </c>
      <c r="D27" s="153"/>
      <c r="E27" s="153"/>
    </row>
    <row r="28" spans="1:5" ht="18" customHeight="1">
      <c r="A28" s="87" t="s">
        <v>27</v>
      </c>
      <c r="B28" s="88" t="s">
        <v>26</v>
      </c>
      <c r="C28" s="80">
        <v>387000</v>
      </c>
      <c r="D28" s="153"/>
      <c r="E28" s="153"/>
    </row>
    <row r="29" spans="1:5" ht="18.75" customHeight="1">
      <c r="A29" s="87" t="s">
        <v>20</v>
      </c>
      <c r="B29" s="88" t="s">
        <v>21</v>
      </c>
      <c r="C29" s="80">
        <v>8953000</v>
      </c>
      <c r="D29" s="8"/>
      <c r="E29" s="8"/>
    </row>
    <row r="30" spans="1:5">
      <c r="A30" s="85" t="s">
        <v>30</v>
      </c>
      <c r="B30" s="86" t="s">
        <v>39</v>
      </c>
      <c r="C30" s="78">
        <f>C31</f>
        <v>69985.77</v>
      </c>
      <c r="D30" s="8"/>
      <c r="E30" s="8"/>
    </row>
    <row r="31" spans="1:5" ht="17.25" customHeight="1">
      <c r="A31" s="87" t="s">
        <v>29</v>
      </c>
      <c r="B31" s="79" t="s">
        <v>31</v>
      </c>
      <c r="C31" s="80">
        <v>69985.77</v>
      </c>
      <c r="D31" s="8"/>
      <c r="E31" s="8"/>
    </row>
    <row r="32" spans="1:5">
      <c r="A32" s="85" t="s">
        <v>32</v>
      </c>
      <c r="B32" s="157" t="s">
        <v>40</v>
      </c>
      <c r="C32" s="78">
        <f>C33</f>
        <v>1019259.21</v>
      </c>
      <c r="D32" s="8"/>
      <c r="E32" s="8"/>
    </row>
    <row r="33" spans="1:5" ht="17.25" customHeight="1">
      <c r="A33" s="87" t="s">
        <v>34</v>
      </c>
      <c r="B33" s="88" t="s">
        <v>33</v>
      </c>
      <c r="C33" s="80">
        <v>1019259.21</v>
      </c>
      <c r="D33" s="8"/>
      <c r="E33" s="8"/>
    </row>
    <row r="34" spans="1:5" ht="3" hidden="1" customHeight="1">
      <c r="A34" s="85" t="s">
        <v>43</v>
      </c>
      <c r="B34" s="86" t="s">
        <v>45</v>
      </c>
      <c r="C34" s="78"/>
      <c r="D34" s="8"/>
      <c r="E34" s="8"/>
    </row>
    <row r="35" spans="1:5" ht="18" hidden="1" customHeight="1">
      <c r="A35" s="87" t="s">
        <v>44</v>
      </c>
      <c r="B35" s="88" t="s">
        <v>42</v>
      </c>
      <c r="C35" s="80"/>
      <c r="D35" s="8"/>
      <c r="E35" s="8"/>
    </row>
    <row r="36" spans="1:5" ht="18" customHeight="1">
      <c r="A36" s="85" t="s">
        <v>43</v>
      </c>
      <c r="B36" s="158" t="s">
        <v>45</v>
      </c>
      <c r="C36" s="78">
        <f>C38+C37</f>
        <v>1644032.2200000002</v>
      </c>
      <c r="D36" s="8"/>
      <c r="E36" s="8"/>
    </row>
    <row r="37" spans="1:5" ht="18" customHeight="1">
      <c r="A37" s="87" t="s">
        <v>183</v>
      </c>
      <c r="B37" s="26" t="s">
        <v>184</v>
      </c>
      <c r="C37" s="80">
        <v>26844.36</v>
      </c>
      <c r="D37" s="8"/>
      <c r="E37" s="8"/>
    </row>
    <row r="38" spans="1:5" ht="18" customHeight="1">
      <c r="A38" s="87" t="s">
        <v>44</v>
      </c>
      <c r="B38" s="123" t="s">
        <v>42</v>
      </c>
      <c r="C38" s="80">
        <v>1617187.86</v>
      </c>
      <c r="D38" s="8"/>
      <c r="E38" s="8"/>
    </row>
    <row r="39" spans="1:5">
      <c r="A39" s="85" t="s">
        <v>36</v>
      </c>
      <c r="B39" s="86" t="s">
        <v>41</v>
      </c>
      <c r="C39" s="78">
        <f>C40</f>
        <v>96325.91</v>
      </c>
      <c r="D39" s="8"/>
      <c r="E39" s="8"/>
    </row>
    <row r="40" spans="1:5" ht="17.25" customHeight="1">
      <c r="A40" s="87" t="s">
        <v>37</v>
      </c>
      <c r="B40" s="155" t="s">
        <v>35</v>
      </c>
      <c r="C40" s="80">
        <v>96325.91</v>
      </c>
      <c r="D40" s="8"/>
      <c r="E40" s="8"/>
    </row>
    <row r="41" spans="1:5" ht="18.75" customHeight="1">
      <c r="A41" s="86"/>
      <c r="B41" s="86" t="s">
        <v>97</v>
      </c>
      <c r="C41" s="90">
        <f>C13+C19+C24+C27+C30+C32+C39+C36+C17</f>
        <v>34989746.719999999</v>
      </c>
      <c r="D41" s="92"/>
      <c r="E41" s="92"/>
    </row>
  </sheetData>
  <mergeCells count="11">
    <mergeCell ref="E11:E12"/>
    <mergeCell ref="B1:C1"/>
    <mergeCell ref="B2:C2"/>
    <mergeCell ref="B3:C3"/>
    <mergeCell ref="B4:C4"/>
    <mergeCell ref="B5:C5"/>
    <mergeCell ref="A7:C7"/>
    <mergeCell ref="A8:C8"/>
    <mergeCell ref="A9:C9"/>
    <mergeCell ref="C11:C12"/>
    <mergeCell ref="D11:D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opLeftCell="B1" workbookViewId="0">
      <pane ySplit="13" topLeftCell="A21" activePane="bottomLeft" state="frozen"/>
      <selection pane="bottomLeft" activeCell="B1" sqref="A1:D42"/>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215" t="s">
        <v>328</v>
      </c>
      <c r="B1" s="398" t="s">
        <v>107</v>
      </c>
      <c r="C1" s="398"/>
      <c r="D1" s="413"/>
    </row>
    <row r="2" spans="1:5">
      <c r="B2" s="398" t="s">
        <v>12</v>
      </c>
      <c r="C2" s="398"/>
      <c r="D2" s="413"/>
    </row>
    <row r="3" spans="1:5">
      <c r="B3" s="398" t="s">
        <v>17</v>
      </c>
      <c r="C3" s="398"/>
      <c r="D3" s="413"/>
    </row>
    <row r="4" spans="1:5">
      <c r="B4" s="398" t="s">
        <v>404</v>
      </c>
      <c r="C4" s="398"/>
      <c r="D4" s="413"/>
    </row>
    <row r="5" spans="1:5" ht="15.75" customHeight="1">
      <c r="B5" s="398" t="s">
        <v>170</v>
      </c>
      <c r="C5" s="398"/>
      <c r="D5" s="413"/>
    </row>
    <row r="6" spans="1:5" ht="1.5" customHeight="1">
      <c r="A6" s="2" t="s">
        <v>328</v>
      </c>
    </row>
    <row r="7" spans="1:5">
      <c r="A7" s="397" t="s">
        <v>149</v>
      </c>
      <c r="B7" s="397"/>
      <c r="C7" s="397"/>
    </row>
    <row r="8" spans="1:5">
      <c r="A8" s="266"/>
      <c r="B8" s="266" t="s">
        <v>428</v>
      </c>
      <c r="C8" s="266"/>
    </row>
    <row r="9" spans="1:5">
      <c r="A9" s="397" t="s">
        <v>22</v>
      </c>
      <c r="B9" s="397"/>
      <c r="C9" s="397"/>
    </row>
    <row r="10" spans="1:5" ht="14.25" customHeight="1">
      <c r="A10" s="397" t="s">
        <v>0</v>
      </c>
      <c r="B10" s="397"/>
      <c r="C10" s="397"/>
    </row>
    <row r="11" spans="1:5" ht="8.25" hidden="1" customHeight="1"/>
    <row r="12" spans="1:5" ht="13.5" customHeight="1">
      <c r="A12" s="167"/>
      <c r="B12" s="167"/>
      <c r="C12" s="409" t="s">
        <v>366</v>
      </c>
      <c r="D12" s="409" t="s">
        <v>409</v>
      </c>
      <c r="E12" s="406"/>
    </row>
    <row r="13" spans="1:5" ht="15.75" customHeight="1">
      <c r="A13" s="168" t="s">
        <v>1</v>
      </c>
      <c r="B13" s="168" t="s">
        <v>2</v>
      </c>
      <c r="C13" s="410"/>
      <c r="D13" s="410"/>
      <c r="E13" s="406"/>
    </row>
    <row r="14" spans="1:5" ht="18" customHeight="1">
      <c r="A14" s="76" t="s">
        <v>9</v>
      </c>
      <c r="B14" s="77" t="s">
        <v>3</v>
      </c>
      <c r="C14" s="78">
        <f>C15+C17+C16</f>
        <v>6233267.8399999999</v>
      </c>
      <c r="D14" s="78">
        <f>D15+D17+D16</f>
        <v>6095541.04</v>
      </c>
      <c r="E14" s="153"/>
    </row>
    <row r="15" spans="1:5" ht="48" customHeight="1">
      <c r="A15" s="81" t="s">
        <v>10</v>
      </c>
      <c r="B15" s="82" t="s">
        <v>23</v>
      </c>
      <c r="C15" s="80">
        <v>5565541.04</v>
      </c>
      <c r="D15" s="99">
        <v>5565541.04</v>
      </c>
      <c r="E15" s="154"/>
    </row>
    <row r="16" spans="1:5" ht="26.25" customHeight="1">
      <c r="A16" s="81" t="s">
        <v>293</v>
      </c>
      <c r="B16" s="12" t="s">
        <v>294</v>
      </c>
      <c r="C16" s="80">
        <v>100000</v>
      </c>
      <c r="D16" s="99">
        <v>100000</v>
      </c>
      <c r="E16" s="154"/>
    </row>
    <row r="17" spans="1:5" ht="21.75" customHeight="1">
      <c r="A17" s="81" t="s">
        <v>48</v>
      </c>
      <c r="B17" s="82" t="s">
        <v>49</v>
      </c>
      <c r="C17" s="80">
        <v>567726.80000000005</v>
      </c>
      <c r="D17" s="99">
        <v>430000</v>
      </c>
      <c r="E17" s="154"/>
    </row>
    <row r="18" spans="1:5" ht="20.25" customHeight="1">
      <c r="A18" s="83" t="s">
        <v>286</v>
      </c>
      <c r="B18" s="209" t="s">
        <v>288</v>
      </c>
      <c r="C18" s="78">
        <f>C19</f>
        <v>209270</v>
      </c>
      <c r="D18" s="100">
        <f>D19</f>
        <v>222334</v>
      </c>
      <c r="E18" s="154"/>
    </row>
    <row r="19" spans="1:5" ht="20.25" customHeight="1">
      <c r="A19" s="81" t="s">
        <v>287</v>
      </c>
      <c r="B19" s="82" t="s">
        <v>289</v>
      </c>
      <c r="C19" s="80">
        <v>209270</v>
      </c>
      <c r="D19" s="99">
        <v>222334</v>
      </c>
      <c r="E19" s="154"/>
    </row>
    <row r="20" spans="1:5" ht="36.75" customHeight="1">
      <c r="A20" s="83" t="s">
        <v>13</v>
      </c>
      <c r="B20" s="84" t="s">
        <v>14</v>
      </c>
      <c r="C20" s="78">
        <f>C21+C22</f>
        <v>50000</v>
      </c>
      <c r="D20" s="78">
        <f>D21+D22</f>
        <v>50000</v>
      </c>
      <c r="E20" s="154"/>
    </row>
    <row r="21" spans="1:5" ht="23.25" customHeight="1">
      <c r="A21" s="87" t="s">
        <v>50</v>
      </c>
      <c r="B21" s="89" t="s">
        <v>51</v>
      </c>
      <c r="C21" s="80">
        <v>40000</v>
      </c>
      <c r="D21" s="135">
        <v>40000</v>
      </c>
      <c r="E21" s="8"/>
    </row>
    <row r="22" spans="1:5" ht="30.75" customHeight="1">
      <c r="A22" s="87" t="s">
        <v>98</v>
      </c>
      <c r="B22" s="52" t="s">
        <v>99</v>
      </c>
      <c r="C22" s="80">
        <v>10000</v>
      </c>
      <c r="D22" s="135">
        <v>10000</v>
      </c>
      <c r="E22" s="8"/>
    </row>
    <row r="23" spans="1:5" ht="26.25" customHeight="1">
      <c r="A23" s="85" t="s">
        <v>28</v>
      </c>
      <c r="B23" s="86" t="s">
        <v>38</v>
      </c>
      <c r="C23" s="78">
        <f>C24+C25</f>
        <v>8476115.4199999999</v>
      </c>
      <c r="D23" s="78">
        <f>D24+D25</f>
        <v>8602130.5700000003</v>
      </c>
      <c r="E23" s="8"/>
    </row>
    <row r="24" spans="1:5">
      <c r="A24" s="87" t="s">
        <v>46</v>
      </c>
      <c r="B24" s="79" t="s">
        <v>47</v>
      </c>
      <c r="C24" s="80">
        <v>8070366</v>
      </c>
      <c r="D24" s="135">
        <v>8200366</v>
      </c>
      <c r="E24" s="8"/>
    </row>
    <row r="25" spans="1:5" ht="18" customHeight="1">
      <c r="A25" s="87" t="s">
        <v>309</v>
      </c>
      <c r="B25" s="79" t="s">
        <v>310</v>
      </c>
      <c r="C25" s="80">
        <v>405749.42</v>
      </c>
      <c r="D25" s="135">
        <v>401764.57</v>
      </c>
      <c r="E25" s="8"/>
    </row>
    <row r="26" spans="1:5">
      <c r="A26" s="85" t="s">
        <v>11</v>
      </c>
      <c r="B26" s="86" t="s">
        <v>4</v>
      </c>
      <c r="C26" s="78">
        <f>C27+C28</f>
        <v>3163853</v>
      </c>
      <c r="D26" s="78">
        <f>D27+D28</f>
        <v>1316708</v>
      </c>
      <c r="E26" s="153"/>
    </row>
    <row r="27" spans="1:5" ht="18" customHeight="1">
      <c r="A27" s="87" t="s">
        <v>27</v>
      </c>
      <c r="B27" s="88" t="s">
        <v>26</v>
      </c>
      <c r="C27" s="80">
        <v>1111853</v>
      </c>
      <c r="D27" s="35">
        <v>516708</v>
      </c>
      <c r="E27" s="153"/>
    </row>
    <row r="28" spans="1:5" ht="18.75" customHeight="1">
      <c r="A28" s="87" t="s">
        <v>20</v>
      </c>
      <c r="B28" s="88" t="s">
        <v>21</v>
      </c>
      <c r="C28" s="80">
        <v>2052000</v>
      </c>
      <c r="D28" s="135">
        <v>800000</v>
      </c>
      <c r="E28" s="8"/>
    </row>
    <row r="29" spans="1:5">
      <c r="A29" s="85" t="s">
        <v>30</v>
      </c>
      <c r="B29" s="86" t="s">
        <v>39</v>
      </c>
      <c r="C29" s="78">
        <f>C30</f>
        <v>60000</v>
      </c>
      <c r="D29" s="156">
        <f>D30</f>
        <v>60000</v>
      </c>
      <c r="E29" s="8"/>
    </row>
    <row r="30" spans="1:5" ht="17.25" customHeight="1">
      <c r="A30" s="87" t="s">
        <v>29</v>
      </c>
      <c r="B30" s="79" t="s">
        <v>31</v>
      </c>
      <c r="C30" s="80">
        <v>60000</v>
      </c>
      <c r="D30" s="135">
        <v>60000</v>
      </c>
      <c r="E30" s="8"/>
    </row>
    <row r="31" spans="1:5" ht="25.5" customHeight="1">
      <c r="A31" s="85" t="s">
        <v>32</v>
      </c>
      <c r="B31" s="157" t="s">
        <v>40</v>
      </c>
      <c r="C31" s="78">
        <f>C32</f>
        <v>877101.88</v>
      </c>
      <c r="D31" s="156">
        <f>D32</f>
        <v>450000</v>
      </c>
      <c r="E31" s="8"/>
    </row>
    <row r="32" spans="1:5" ht="17.25" customHeight="1">
      <c r="A32" s="87" t="s">
        <v>34</v>
      </c>
      <c r="B32" s="88" t="s">
        <v>33</v>
      </c>
      <c r="C32" s="80">
        <v>877101.88</v>
      </c>
      <c r="D32" s="135">
        <v>450000</v>
      </c>
      <c r="E32" s="8"/>
    </row>
    <row r="33" spans="1:5" ht="3" hidden="1" customHeight="1">
      <c r="A33" s="85" t="s">
        <v>43</v>
      </c>
      <c r="B33" s="86" t="s">
        <v>45</v>
      </c>
      <c r="C33" s="78" t="e">
        <f>C34</f>
        <v>#REF!</v>
      </c>
      <c r="D33" s="135"/>
      <c r="E33" s="8"/>
    </row>
    <row r="34" spans="1:5" ht="18" hidden="1" customHeight="1">
      <c r="A34" s="87" t="s">
        <v>44</v>
      </c>
      <c r="B34" s="88" t="s">
        <v>42</v>
      </c>
      <c r="C34" s="80" t="e">
        <f>#REF!</f>
        <v>#REF!</v>
      </c>
      <c r="D34" s="135"/>
      <c r="E34" s="8"/>
    </row>
    <row r="35" spans="1:5" ht="18" customHeight="1">
      <c r="A35" s="85" t="s">
        <v>43</v>
      </c>
      <c r="B35" s="158" t="s">
        <v>45</v>
      </c>
      <c r="C35" s="78">
        <f>C37+C36</f>
        <v>1608088.86</v>
      </c>
      <c r="D35" s="156">
        <f>D37+D36</f>
        <v>1489640.3900000001</v>
      </c>
      <c r="E35" s="8"/>
    </row>
    <row r="36" spans="1:5" ht="18" customHeight="1">
      <c r="A36" s="87" t="s">
        <v>183</v>
      </c>
      <c r="B36" s="26" t="s">
        <v>184</v>
      </c>
      <c r="C36" s="80">
        <v>26844.36</v>
      </c>
      <c r="D36" s="135">
        <v>26844.36</v>
      </c>
      <c r="E36" s="8"/>
    </row>
    <row r="37" spans="1:5" ht="18" customHeight="1">
      <c r="A37" s="87" t="s">
        <v>44</v>
      </c>
      <c r="B37" s="123" t="s">
        <v>42</v>
      </c>
      <c r="C37" s="80">
        <v>1581244.5</v>
      </c>
      <c r="D37" s="135">
        <v>1462796.03</v>
      </c>
      <c r="E37" s="8"/>
    </row>
    <row r="38" spans="1:5">
      <c r="A38" s="85" t="s">
        <v>36</v>
      </c>
      <c r="B38" s="86" t="s">
        <v>41</v>
      </c>
      <c r="C38" s="78">
        <f>C39</f>
        <v>80000</v>
      </c>
      <c r="D38" s="156">
        <f>D39</f>
        <v>50000</v>
      </c>
      <c r="E38" s="8"/>
    </row>
    <row r="39" spans="1:5" ht="17.25" customHeight="1">
      <c r="A39" s="87" t="s">
        <v>37</v>
      </c>
      <c r="B39" s="155" t="s">
        <v>35</v>
      </c>
      <c r="C39" s="80">
        <v>80000</v>
      </c>
      <c r="D39" s="135">
        <v>50000</v>
      </c>
      <c r="E39" s="8"/>
    </row>
    <row r="40" spans="1:5" ht="17.25" customHeight="1">
      <c r="A40" s="411" t="s">
        <v>52</v>
      </c>
      <c r="B40" s="412"/>
      <c r="C40" s="90">
        <f>C14+C20+C23+C26+C29+C31+C38+C35+C18</f>
        <v>20757696.999999996</v>
      </c>
      <c r="D40" s="90">
        <f>D14+D20+D23+D26+D29+D31+D38+D35+D18</f>
        <v>18336354</v>
      </c>
      <c r="E40" s="92"/>
    </row>
    <row r="41" spans="1:5" ht="18.75" customHeight="1">
      <c r="A41" s="414" t="s">
        <v>148</v>
      </c>
      <c r="B41" s="415"/>
      <c r="C41" s="159">
        <v>275800</v>
      </c>
      <c r="D41" s="159">
        <v>551600</v>
      </c>
    </row>
    <row r="42" spans="1:5" ht="19.5" customHeight="1">
      <c r="A42" s="416" t="s">
        <v>147</v>
      </c>
      <c r="B42" s="417"/>
      <c r="C42" s="159">
        <f>C40+C41</f>
        <v>21033496.999999996</v>
      </c>
      <c r="D42" s="159">
        <f>D40+D41</f>
        <v>18887954</v>
      </c>
    </row>
  </sheetData>
  <mergeCells count="14">
    <mergeCell ref="A41:B41"/>
    <mergeCell ref="A42:B42"/>
    <mergeCell ref="A9:C9"/>
    <mergeCell ref="A10:C10"/>
    <mergeCell ref="C12:C13"/>
    <mergeCell ref="D12:D13"/>
    <mergeCell ref="E12:E13"/>
    <mergeCell ref="A40:B40"/>
    <mergeCell ref="B1:D1"/>
    <mergeCell ref="B2:D2"/>
    <mergeCell ref="B3:D3"/>
    <mergeCell ref="B4:D4"/>
    <mergeCell ref="B5:D5"/>
    <mergeCell ref="A7:C7"/>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2"/>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215" t="s">
        <v>328</v>
      </c>
      <c r="B1" s="398" t="s">
        <v>15</v>
      </c>
      <c r="C1" s="398"/>
      <c r="D1" s="398"/>
      <c r="E1" s="398"/>
      <c r="F1" s="398"/>
      <c r="G1" s="398"/>
      <c r="H1" s="413"/>
    </row>
    <row r="2" spans="1:8">
      <c r="B2" s="398" t="s">
        <v>12</v>
      </c>
      <c r="C2" s="413"/>
      <c r="D2" s="413"/>
      <c r="E2" s="413"/>
      <c r="F2" s="398"/>
      <c r="G2" s="398"/>
      <c r="H2" s="413"/>
    </row>
    <row r="3" spans="1:8">
      <c r="B3" s="398" t="s">
        <v>17</v>
      </c>
      <c r="C3" s="413"/>
      <c r="D3" s="413"/>
      <c r="E3" s="413"/>
      <c r="F3" s="398"/>
      <c r="G3" s="398"/>
      <c r="H3" s="413"/>
    </row>
    <row r="4" spans="1:8">
      <c r="B4" s="398" t="s">
        <v>404</v>
      </c>
      <c r="C4" s="413"/>
      <c r="D4" s="413"/>
      <c r="E4" s="413"/>
      <c r="F4" s="398"/>
      <c r="G4" s="398"/>
      <c r="H4" s="413"/>
    </row>
    <row r="5" spans="1:8">
      <c r="B5" s="398" t="s">
        <v>172</v>
      </c>
      <c r="C5" s="413"/>
      <c r="D5" s="413"/>
      <c r="E5" s="413"/>
      <c r="F5" s="398"/>
      <c r="G5" s="398"/>
      <c r="H5" s="413"/>
    </row>
    <row r="7" spans="1:8" ht="30.75" customHeight="1">
      <c r="A7" s="418" t="s">
        <v>410</v>
      </c>
      <c r="B7" s="418"/>
      <c r="C7" s="418"/>
      <c r="D7" s="418"/>
      <c r="E7" s="418"/>
    </row>
    <row r="9" spans="1:8" ht="36" customHeight="1">
      <c r="A9" s="14" t="s">
        <v>135</v>
      </c>
      <c r="B9" s="4" t="s">
        <v>134</v>
      </c>
      <c r="C9" s="4" t="s">
        <v>333</v>
      </c>
    </row>
    <row r="10" spans="1:8" ht="27" customHeight="1">
      <c r="A10" s="14">
        <v>850</v>
      </c>
      <c r="B10" s="14" t="s">
        <v>133</v>
      </c>
      <c r="C10" s="101">
        <f>'по разд 20'!C41</f>
        <v>34989746.719999999</v>
      </c>
    </row>
    <row r="11" spans="1:8" ht="21.75" customHeight="1">
      <c r="A11" s="419" t="s">
        <v>52</v>
      </c>
      <c r="B11" s="419"/>
      <c r="C11" s="102">
        <f>C10</f>
        <v>34989746.719999999</v>
      </c>
    </row>
  </sheetData>
  <mergeCells count="12">
    <mergeCell ref="A7:E7"/>
    <mergeCell ref="A11:B11"/>
    <mergeCell ref="B2:E2"/>
    <mergeCell ref="B3:E3"/>
    <mergeCell ref="B4:E4"/>
    <mergeCell ref="B5:E5"/>
    <mergeCell ref="B1:E1"/>
    <mergeCell ref="F5:H5"/>
    <mergeCell ref="F1:H1"/>
    <mergeCell ref="F2:H2"/>
    <mergeCell ref="F3:H3"/>
    <mergeCell ref="F4:H4"/>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4"/>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216" t="s">
        <v>328</v>
      </c>
      <c r="B1" s="392" t="s">
        <v>150</v>
      </c>
      <c r="C1" s="405"/>
      <c r="D1" s="405"/>
      <c r="E1" s="116"/>
      <c r="F1" s="392"/>
      <c r="G1" s="392"/>
      <c r="H1" s="405"/>
    </row>
    <row r="2" spans="1:8" ht="15">
      <c r="B2" s="392" t="s">
        <v>12</v>
      </c>
      <c r="C2" s="405"/>
      <c r="D2" s="405"/>
      <c r="E2" s="405"/>
      <c r="F2" s="392"/>
      <c r="G2" s="392"/>
      <c r="H2" s="405"/>
    </row>
    <row r="3" spans="1:8" ht="15">
      <c r="B3" s="392" t="s">
        <v>17</v>
      </c>
      <c r="C3" s="405"/>
      <c r="D3" s="405"/>
      <c r="E3" s="405"/>
      <c r="F3" s="392"/>
      <c r="G3" s="392"/>
      <c r="H3" s="405"/>
    </row>
    <row r="4" spans="1:8" ht="15">
      <c r="B4" s="392" t="s">
        <v>404</v>
      </c>
      <c r="C4" s="405"/>
      <c r="D4" s="405"/>
      <c r="E4" s="405"/>
      <c r="F4" s="392"/>
      <c r="G4" s="392"/>
      <c r="H4" s="405"/>
    </row>
    <row r="5" spans="1:8">
      <c r="B5" s="404" t="s">
        <v>173</v>
      </c>
      <c r="C5" s="405"/>
      <c r="D5" s="405"/>
      <c r="E5" s="405"/>
      <c r="F5" s="404"/>
      <c r="G5" s="404"/>
      <c r="H5" s="405"/>
    </row>
    <row r="7" spans="1:8" ht="33" customHeight="1">
      <c r="A7" s="420" t="s">
        <v>426</v>
      </c>
      <c r="B7" s="420"/>
      <c r="C7" s="420"/>
      <c r="D7" s="420"/>
      <c r="E7" s="420"/>
    </row>
    <row r="9" spans="1:8" ht="36" customHeight="1">
      <c r="A9" s="119" t="s">
        <v>135</v>
      </c>
      <c r="B9" s="120" t="s">
        <v>134</v>
      </c>
      <c r="C9" s="120" t="s">
        <v>367</v>
      </c>
      <c r="D9" s="120" t="s">
        <v>427</v>
      </c>
    </row>
    <row r="10" spans="1:8" ht="27" customHeight="1">
      <c r="A10" s="119">
        <v>850</v>
      </c>
      <c r="B10" s="118" t="s">
        <v>133</v>
      </c>
      <c r="C10" s="210">
        <f>'по разд 21-22'!C42</f>
        <v>21033496.999999996</v>
      </c>
      <c r="D10" s="210">
        <f>'по разд 21-22'!D42</f>
        <v>18887954</v>
      </c>
    </row>
    <row r="11" spans="1:8" ht="21.75" customHeight="1">
      <c r="A11" s="421" t="s">
        <v>52</v>
      </c>
      <c r="B11" s="421"/>
      <c r="C11" s="211">
        <f>C10</f>
        <v>21033496.999999996</v>
      </c>
      <c r="D11" s="211">
        <f>D10</f>
        <v>18887954</v>
      </c>
    </row>
  </sheetData>
  <mergeCells count="12">
    <mergeCell ref="F5:H5"/>
    <mergeCell ref="A7:E7"/>
    <mergeCell ref="A11:B11"/>
    <mergeCell ref="B1:D1"/>
    <mergeCell ref="F1:H1"/>
    <mergeCell ref="B2:E2"/>
    <mergeCell ref="F2:H2"/>
    <mergeCell ref="B3:E3"/>
    <mergeCell ref="F3:H3"/>
    <mergeCell ref="B4:E4"/>
    <mergeCell ref="F4:H4"/>
    <mergeCell ref="B5:E5"/>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2"/>
  <sheetViews>
    <sheetView zoomScale="82" zoomScaleNormal="82" workbookViewId="0">
      <pane ySplit="11" topLeftCell="A149" activePane="bottomLeft" state="frozen"/>
      <selection pane="bottomLeft" activeCell="D72" sqref="D72"/>
    </sheetView>
  </sheetViews>
  <sheetFormatPr defaultRowHeight="16.5"/>
  <cols>
    <col min="1" max="1" width="45.28515625" style="2" customWidth="1"/>
    <col min="2" max="2" width="13.28515625" style="2" customWidth="1"/>
    <col min="3" max="3" width="7" style="2" customWidth="1"/>
    <col min="4" max="4" width="11.28515625" style="132" customWidth="1"/>
    <col min="5" max="5" width="10" style="29" customWidth="1"/>
    <col min="6" max="6" width="7.28515625" style="29" customWidth="1"/>
    <col min="7" max="7" width="4.85546875" style="29" customWidth="1"/>
    <col min="8" max="8" width="3.42578125" style="29" customWidth="1"/>
    <col min="9" max="9" width="4.140625" style="2" customWidth="1"/>
    <col min="10" max="10" width="3.42578125" style="2" customWidth="1"/>
    <col min="11" max="16384" width="9.140625" style="2"/>
  </cols>
  <sheetData>
    <row r="1" spans="1:8">
      <c r="A1" s="2" t="s">
        <v>328</v>
      </c>
      <c r="C1" s="398" t="s">
        <v>151</v>
      </c>
      <c r="D1" s="398"/>
    </row>
    <row r="2" spans="1:8">
      <c r="A2" s="398" t="s">
        <v>12</v>
      </c>
      <c r="B2" s="398"/>
      <c r="C2" s="398"/>
      <c r="D2" s="398"/>
    </row>
    <row r="3" spans="1:8">
      <c r="A3" s="398" t="s">
        <v>17</v>
      </c>
      <c r="B3" s="398"/>
      <c r="C3" s="398"/>
      <c r="D3" s="398"/>
    </row>
    <row r="4" spans="1:8">
      <c r="A4" s="398" t="s">
        <v>404</v>
      </c>
      <c r="B4" s="398"/>
      <c r="C4" s="398"/>
      <c r="D4" s="398"/>
    </row>
    <row r="5" spans="1:8">
      <c r="A5" s="398"/>
      <c r="B5" s="398"/>
      <c r="C5" s="398" t="s">
        <v>174</v>
      </c>
      <c r="D5" s="398"/>
    </row>
    <row r="6" spans="1:8" ht="7.5" customHeight="1">
      <c r="A6" s="215"/>
    </row>
    <row r="7" spans="1:8">
      <c r="A7" s="418" t="s">
        <v>425</v>
      </c>
      <c r="B7" s="418"/>
      <c r="C7" s="418"/>
      <c r="D7" s="418"/>
      <c r="E7" s="30"/>
    </row>
    <row r="8" spans="1:8" ht="49.5" customHeight="1">
      <c r="A8" s="423"/>
      <c r="B8" s="423"/>
      <c r="C8" s="423"/>
      <c r="D8" s="423"/>
      <c r="E8" s="31"/>
    </row>
    <row r="9" spans="1:8">
      <c r="A9" s="424"/>
      <c r="B9" s="424"/>
      <c r="C9" s="424"/>
      <c r="D9" s="424"/>
      <c r="E9" s="31"/>
    </row>
    <row r="10" spans="1:8" ht="12.75" customHeight="1">
      <c r="A10" s="425" t="s">
        <v>2</v>
      </c>
      <c r="B10" s="427" t="s">
        <v>53</v>
      </c>
      <c r="C10" s="427" t="s">
        <v>54</v>
      </c>
      <c r="D10" s="429" t="s">
        <v>332</v>
      </c>
      <c r="E10" s="422"/>
    </row>
    <row r="11" spans="1:8" ht="50.25" customHeight="1">
      <c r="A11" s="426"/>
      <c r="B11" s="428"/>
      <c r="C11" s="428"/>
      <c r="D11" s="429"/>
      <c r="E11" s="422"/>
      <c r="F11" s="32"/>
      <c r="G11" s="32"/>
      <c r="H11" s="32"/>
    </row>
    <row r="12" spans="1:8" ht="50.25" customHeight="1">
      <c r="A12" s="169" t="s">
        <v>55</v>
      </c>
      <c r="B12" s="15" t="s">
        <v>185</v>
      </c>
      <c r="C12" s="20"/>
      <c r="D12" s="47">
        <f>D13+D17+D21</f>
        <v>937278.76</v>
      </c>
      <c r="E12" s="33"/>
    </row>
    <row r="13" spans="1:8" ht="72" customHeight="1">
      <c r="A13" s="11" t="s">
        <v>56</v>
      </c>
      <c r="B13" s="16" t="s">
        <v>186</v>
      </c>
      <c r="C13" s="34"/>
      <c r="D13" s="35">
        <f>D15</f>
        <v>580408.4</v>
      </c>
      <c r="E13" s="36"/>
    </row>
    <row r="14" spans="1:8" ht="72.75" customHeight="1">
      <c r="A14" s="12" t="s">
        <v>266</v>
      </c>
      <c r="B14" s="18" t="s">
        <v>198</v>
      </c>
      <c r="C14" s="34"/>
      <c r="D14" s="35">
        <f>D15</f>
        <v>580408.4</v>
      </c>
      <c r="E14" s="36"/>
    </row>
    <row r="15" spans="1:8" ht="93" customHeight="1">
      <c r="A15" s="170" t="s">
        <v>57</v>
      </c>
      <c r="B15" s="18" t="s">
        <v>187</v>
      </c>
      <c r="C15" s="37"/>
      <c r="D15" s="35">
        <f>D16</f>
        <v>580408.4</v>
      </c>
      <c r="E15" s="38"/>
    </row>
    <row r="16" spans="1:8" ht="22.5" customHeight="1">
      <c r="A16" s="171" t="s">
        <v>72</v>
      </c>
      <c r="B16" s="39"/>
      <c r="C16" s="40">
        <v>500</v>
      </c>
      <c r="D16" s="35">
        <v>580408.4</v>
      </c>
      <c r="E16" s="38"/>
    </row>
    <row r="17" spans="1:5" ht="54.75" customHeight="1">
      <c r="A17" s="11" t="s">
        <v>58</v>
      </c>
      <c r="B17" s="16" t="s">
        <v>188</v>
      </c>
      <c r="C17" s="41"/>
      <c r="D17" s="42">
        <f>D19</f>
        <v>296666.83</v>
      </c>
      <c r="E17" s="43"/>
    </row>
    <row r="18" spans="1:5" ht="36" customHeight="1">
      <c r="A18" s="12" t="s">
        <v>267</v>
      </c>
      <c r="B18" s="18" t="s">
        <v>199</v>
      </c>
      <c r="C18" s="41"/>
      <c r="D18" s="42">
        <f>D19</f>
        <v>296666.83</v>
      </c>
      <c r="E18" s="43"/>
    </row>
    <row r="19" spans="1:5" ht="106.5" customHeight="1">
      <c r="A19" s="170" t="s">
        <v>59</v>
      </c>
      <c r="B19" s="19" t="s">
        <v>189</v>
      </c>
      <c r="C19" s="34"/>
      <c r="D19" s="35">
        <f>D20</f>
        <v>296666.83</v>
      </c>
      <c r="E19" s="36"/>
    </row>
    <row r="20" spans="1:5" ht="21" customHeight="1">
      <c r="A20" s="171" t="s">
        <v>72</v>
      </c>
      <c r="B20" s="39"/>
      <c r="C20" s="40">
        <v>500</v>
      </c>
      <c r="D20" s="35">
        <v>296666.83</v>
      </c>
      <c r="E20" s="36"/>
    </row>
    <row r="21" spans="1:5" ht="24.75" customHeight="1">
      <c r="A21" s="11" t="s">
        <v>60</v>
      </c>
      <c r="B21" s="16" t="s">
        <v>190</v>
      </c>
      <c r="C21" s="41"/>
      <c r="D21" s="42">
        <f>D23</f>
        <v>60203.53</v>
      </c>
      <c r="E21" s="38"/>
    </row>
    <row r="22" spans="1:5" ht="101.25" customHeight="1">
      <c r="A22" s="12" t="s">
        <v>268</v>
      </c>
      <c r="B22" s="18" t="s">
        <v>200</v>
      </c>
      <c r="C22" s="41"/>
      <c r="D22" s="42">
        <f>D23</f>
        <v>60203.53</v>
      </c>
      <c r="E22" s="38"/>
    </row>
    <row r="23" spans="1:5" ht="69" customHeight="1">
      <c r="A23" s="170" t="s">
        <v>61</v>
      </c>
      <c r="B23" s="19" t="s">
        <v>191</v>
      </c>
      <c r="C23" s="44"/>
      <c r="D23" s="42">
        <f>D24</f>
        <v>60203.53</v>
      </c>
      <c r="E23" s="43"/>
    </row>
    <row r="24" spans="1:5" ht="25.5" customHeight="1">
      <c r="A24" s="171" t="s">
        <v>72</v>
      </c>
      <c r="B24" s="39"/>
      <c r="C24" s="40">
        <v>500</v>
      </c>
      <c r="D24" s="42">
        <v>60203.53</v>
      </c>
      <c r="E24" s="43"/>
    </row>
    <row r="25" spans="1:5" ht="45.75" customHeight="1">
      <c r="A25" s="169" t="s">
        <v>62</v>
      </c>
      <c r="B25" s="15" t="s">
        <v>192</v>
      </c>
      <c r="C25" s="44"/>
      <c r="D25" s="42">
        <f>D26</f>
        <v>82851.72</v>
      </c>
      <c r="E25" s="43"/>
    </row>
    <row r="26" spans="1:5" ht="50.25" customHeight="1">
      <c r="A26" s="11" t="s">
        <v>63</v>
      </c>
      <c r="B26" s="16" t="s">
        <v>193</v>
      </c>
      <c r="C26" s="41"/>
      <c r="D26" s="42">
        <f>D28</f>
        <v>82851.72</v>
      </c>
      <c r="E26" s="43"/>
    </row>
    <row r="27" spans="1:5" ht="42.75" customHeight="1">
      <c r="A27" s="12" t="s">
        <v>269</v>
      </c>
      <c r="B27" s="18" t="s">
        <v>201</v>
      </c>
      <c r="C27" s="41"/>
      <c r="D27" s="42">
        <f>D28</f>
        <v>82851.72</v>
      </c>
      <c r="E27" s="43"/>
    </row>
    <row r="28" spans="1:5" ht="86.25" customHeight="1">
      <c r="A28" s="170" t="s">
        <v>64</v>
      </c>
      <c r="B28" s="19" t="s">
        <v>194</v>
      </c>
      <c r="C28" s="44"/>
      <c r="D28" s="42">
        <f>D29</f>
        <v>82851.72</v>
      </c>
      <c r="E28" s="43"/>
    </row>
    <row r="29" spans="1:5" ht="25.5" customHeight="1">
      <c r="A29" s="171" t="s">
        <v>72</v>
      </c>
      <c r="B29" s="39"/>
      <c r="C29" s="40">
        <v>500</v>
      </c>
      <c r="D29" s="42">
        <v>82851.72</v>
      </c>
      <c r="E29" s="43"/>
    </row>
    <row r="30" spans="1:5" ht="57.75" customHeight="1">
      <c r="A30" s="169" t="s">
        <v>65</v>
      </c>
      <c r="B30" s="15" t="s">
        <v>195</v>
      </c>
      <c r="C30" s="44"/>
      <c r="D30" s="35">
        <f>D31</f>
        <v>387000</v>
      </c>
      <c r="E30" s="43"/>
    </row>
    <row r="31" spans="1:5" ht="89.25" customHeight="1">
      <c r="A31" s="173" t="s">
        <v>67</v>
      </c>
      <c r="B31" s="20" t="s">
        <v>197</v>
      </c>
      <c r="C31" s="20"/>
      <c r="D31" s="47">
        <f>D32+D35</f>
        <v>387000</v>
      </c>
      <c r="E31" s="48"/>
    </row>
    <row r="32" spans="1:5" ht="58.5" customHeight="1">
      <c r="A32" s="174" t="s">
        <v>202</v>
      </c>
      <c r="B32" s="19" t="s">
        <v>203</v>
      </c>
      <c r="C32" s="20"/>
      <c r="D32" s="47">
        <f>D33</f>
        <v>385000</v>
      </c>
      <c r="E32" s="48"/>
    </row>
    <row r="33" spans="1:5" ht="49.5" customHeight="1">
      <c r="A33" s="12" t="s">
        <v>263</v>
      </c>
      <c r="B33" s="18" t="s">
        <v>196</v>
      </c>
      <c r="C33" s="45"/>
      <c r="D33" s="46">
        <f>D34</f>
        <v>385000</v>
      </c>
      <c r="E33" s="38"/>
    </row>
    <row r="34" spans="1:5" ht="25.5" customHeight="1">
      <c r="A34" s="175" t="s">
        <v>74</v>
      </c>
      <c r="B34" s="24"/>
      <c r="C34" s="40">
        <v>200</v>
      </c>
      <c r="D34" s="50">
        <v>385000</v>
      </c>
      <c r="E34" s="38"/>
    </row>
    <row r="35" spans="1:5" ht="49.5" customHeight="1">
      <c r="A35" s="12" t="s">
        <v>263</v>
      </c>
      <c r="B35" s="18" t="s">
        <v>384</v>
      </c>
      <c r="C35" s="45"/>
      <c r="D35" s="46">
        <f>D36</f>
        <v>2000</v>
      </c>
      <c r="E35" s="38"/>
    </row>
    <row r="36" spans="1:5" ht="25.5" customHeight="1">
      <c r="A36" s="175" t="s">
        <v>74</v>
      </c>
      <c r="B36" s="24"/>
      <c r="C36" s="40">
        <v>200</v>
      </c>
      <c r="D36" s="50">
        <v>2000</v>
      </c>
      <c r="E36" s="38"/>
    </row>
    <row r="37" spans="1:5" ht="60" customHeight="1">
      <c r="A37" s="176" t="s">
        <v>101</v>
      </c>
      <c r="B37" s="21" t="s">
        <v>204</v>
      </c>
      <c r="C37" s="44"/>
      <c r="D37" s="35">
        <f>D38</f>
        <v>540000</v>
      </c>
      <c r="E37" s="43"/>
    </row>
    <row r="38" spans="1:5" ht="68.25" customHeight="1">
      <c r="A38" s="177" t="s">
        <v>68</v>
      </c>
      <c r="B38" s="22" t="s">
        <v>205</v>
      </c>
      <c r="C38" s="44"/>
      <c r="D38" s="42">
        <f>D42+D45+D40</f>
        <v>540000</v>
      </c>
      <c r="E38" s="36"/>
    </row>
    <row r="39" spans="1:5" ht="66" customHeight="1">
      <c r="A39" s="178" t="s">
        <v>371</v>
      </c>
      <c r="B39" s="23" t="s">
        <v>372</v>
      </c>
      <c r="C39" s="44"/>
      <c r="D39" s="42">
        <f>D40</f>
        <v>100000</v>
      </c>
      <c r="E39" s="38"/>
    </row>
    <row r="40" spans="1:5" ht="37.5" customHeight="1">
      <c r="A40" s="178" t="s">
        <v>275</v>
      </c>
      <c r="B40" s="23" t="s">
        <v>373</v>
      </c>
      <c r="C40" s="44"/>
      <c r="D40" s="42">
        <f>D41</f>
        <v>100000</v>
      </c>
      <c r="E40" s="38"/>
    </row>
    <row r="41" spans="1:5" ht="32.25" customHeight="1">
      <c r="A41" s="175" t="s">
        <v>73</v>
      </c>
      <c r="B41" s="22"/>
      <c r="C41" s="44" t="s">
        <v>175</v>
      </c>
      <c r="D41" s="42">
        <v>100000</v>
      </c>
      <c r="E41" s="38"/>
    </row>
    <row r="42" spans="1:5" ht="93" customHeight="1">
      <c r="A42" s="170" t="s">
        <v>206</v>
      </c>
      <c r="B42" s="151" t="s">
        <v>207</v>
      </c>
      <c r="C42" s="49"/>
      <c r="D42" s="51">
        <f>D43</f>
        <v>80000</v>
      </c>
      <c r="E42" s="38"/>
    </row>
    <row r="43" spans="1:5" ht="43.5" customHeight="1">
      <c r="A43" s="170" t="s">
        <v>275</v>
      </c>
      <c r="B43" s="151" t="s">
        <v>210</v>
      </c>
      <c r="C43" s="49"/>
      <c r="D43" s="51">
        <f>D44</f>
        <v>80000</v>
      </c>
      <c r="E43" s="38"/>
    </row>
    <row r="44" spans="1:5" ht="41.25" customHeight="1">
      <c r="A44" s="175" t="s">
        <v>73</v>
      </c>
      <c r="B44" s="151"/>
      <c r="C44" s="49">
        <v>200</v>
      </c>
      <c r="D44" s="51">
        <v>80000</v>
      </c>
      <c r="E44" s="38"/>
    </row>
    <row r="45" spans="1:5" ht="98.25" customHeight="1">
      <c r="A45" s="170" t="s">
        <v>208</v>
      </c>
      <c r="B45" s="151" t="s">
        <v>209</v>
      </c>
      <c r="C45" s="49"/>
      <c r="D45" s="51">
        <f>D46</f>
        <v>360000</v>
      </c>
      <c r="E45" s="38"/>
    </row>
    <row r="46" spans="1:5" ht="49.5" customHeight="1">
      <c r="A46" s="170" t="s">
        <v>275</v>
      </c>
      <c r="B46" s="151" t="s">
        <v>211</v>
      </c>
      <c r="C46" s="49"/>
      <c r="D46" s="51">
        <f>D47</f>
        <v>360000</v>
      </c>
      <c r="E46" s="38"/>
    </row>
    <row r="47" spans="1:5" ht="49.5" customHeight="1">
      <c r="A47" s="175" t="s">
        <v>73</v>
      </c>
      <c r="B47" s="151"/>
      <c r="C47" s="49">
        <v>200</v>
      </c>
      <c r="D47" s="51">
        <v>360000</v>
      </c>
      <c r="E47" s="38"/>
    </row>
    <row r="48" spans="1:5" ht="49.5" customHeight="1">
      <c r="A48" s="169" t="s">
        <v>69</v>
      </c>
      <c r="B48" s="15" t="s">
        <v>212</v>
      </c>
      <c r="C48" s="45"/>
      <c r="D48" s="46">
        <f>D49+D50+D56</f>
        <v>1617187.86</v>
      </c>
      <c r="E48" s="38"/>
    </row>
    <row r="49" spans="1:10" ht="82.5" customHeight="1">
      <c r="A49" s="172" t="s">
        <v>70</v>
      </c>
      <c r="B49" s="16" t="s">
        <v>213</v>
      </c>
      <c r="C49" s="41"/>
      <c r="D49" s="35">
        <v>0</v>
      </c>
      <c r="E49" s="38"/>
    </row>
    <row r="50" spans="1:10" ht="81" customHeight="1">
      <c r="A50" s="172" t="s">
        <v>71</v>
      </c>
      <c r="B50" s="16" t="s">
        <v>214</v>
      </c>
      <c r="C50" s="44"/>
      <c r="D50" s="42">
        <f>D51+D54</f>
        <v>34499.86</v>
      </c>
      <c r="E50" s="38"/>
    </row>
    <row r="51" spans="1:10" ht="107.25" customHeight="1">
      <c r="A51" s="179" t="s">
        <v>270</v>
      </c>
      <c r="B51" s="18" t="s">
        <v>217</v>
      </c>
      <c r="C51" s="44"/>
      <c r="D51" s="42">
        <f>D52</f>
        <v>10349.86</v>
      </c>
      <c r="E51" s="38"/>
    </row>
    <row r="52" spans="1:10" ht="90" customHeight="1">
      <c r="A52" s="179" t="s">
        <v>360</v>
      </c>
      <c r="B52" s="18" t="s">
        <v>374</v>
      </c>
      <c r="C52" s="44"/>
      <c r="D52" s="42">
        <f>D53</f>
        <v>10349.86</v>
      </c>
      <c r="E52" s="38"/>
    </row>
    <row r="53" spans="1:10" ht="42" customHeight="1">
      <c r="A53" s="180" t="s">
        <v>215</v>
      </c>
      <c r="B53" s="16"/>
      <c r="C53" s="44" t="s">
        <v>216</v>
      </c>
      <c r="D53" s="42">
        <v>10349.86</v>
      </c>
      <c r="E53" s="38"/>
    </row>
    <row r="54" spans="1:10" s="29" customFormat="1" ht="75" customHeight="1">
      <c r="A54" s="179" t="s">
        <v>450</v>
      </c>
      <c r="B54" s="18" t="s">
        <v>451</v>
      </c>
      <c r="C54" s="44"/>
      <c r="D54" s="42">
        <f>D55</f>
        <v>24150</v>
      </c>
      <c r="E54" s="38"/>
      <c r="I54" s="2"/>
      <c r="J54" s="2"/>
    </row>
    <row r="55" spans="1:10" s="29" customFormat="1" ht="42" customHeight="1">
      <c r="A55" s="180" t="s">
        <v>215</v>
      </c>
      <c r="B55" s="16"/>
      <c r="C55" s="44" t="s">
        <v>216</v>
      </c>
      <c r="D55" s="42">
        <v>24150</v>
      </c>
      <c r="E55" s="38"/>
      <c r="I55" s="2"/>
      <c r="J55" s="2"/>
    </row>
    <row r="56" spans="1:10" ht="60" customHeight="1">
      <c r="A56" s="181" t="s">
        <v>218</v>
      </c>
      <c r="B56" s="161" t="s">
        <v>219</v>
      </c>
      <c r="C56" s="40"/>
      <c r="D56" s="46">
        <f>D57</f>
        <v>1582688</v>
      </c>
      <c r="E56" s="36"/>
    </row>
    <row r="57" spans="1:10" ht="99" customHeight="1">
      <c r="A57" s="182" t="s">
        <v>271</v>
      </c>
      <c r="B57" s="1" t="s">
        <v>220</v>
      </c>
      <c r="C57" s="40"/>
      <c r="D57" s="46">
        <f>D58</f>
        <v>1582688</v>
      </c>
      <c r="E57" s="36"/>
    </row>
    <row r="58" spans="1:10" ht="64.5" customHeight="1">
      <c r="A58" s="179" t="s">
        <v>221</v>
      </c>
      <c r="B58" s="141" t="s">
        <v>429</v>
      </c>
      <c r="C58" s="40"/>
      <c r="D58" s="46">
        <f>D59</f>
        <v>1582688</v>
      </c>
      <c r="E58" s="36"/>
    </row>
    <row r="59" spans="1:10" ht="54.75" customHeight="1">
      <c r="A59" s="171" t="s">
        <v>215</v>
      </c>
      <c r="B59" s="39"/>
      <c r="C59" s="40">
        <v>300</v>
      </c>
      <c r="D59" s="46">
        <v>1582688</v>
      </c>
      <c r="E59" s="36"/>
    </row>
    <row r="60" spans="1:10" ht="54.75" customHeight="1">
      <c r="A60" s="169" t="s">
        <v>75</v>
      </c>
      <c r="B60" s="15" t="s">
        <v>222</v>
      </c>
      <c r="C60" s="53"/>
      <c r="D60" s="46">
        <f>D61</f>
        <v>14211702.83</v>
      </c>
      <c r="E60" s="36"/>
    </row>
    <row r="61" spans="1:10" ht="57.75" customHeight="1">
      <c r="A61" s="11" t="s">
        <v>76</v>
      </c>
      <c r="B61" s="16" t="s">
        <v>223</v>
      </c>
      <c r="C61" s="53"/>
      <c r="D61" s="46">
        <f>D62+D69</f>
        <v>14211702.83</v>
      </c>
      <c r="E61" s="36"/>
    </row>
    <row r="62" spans="1:10" ht="71.25" customHeight="1">
      <c r="A62" s="12" t="s">
        <v>431</v>
      </c>
      <c r="B62" s="18" t="s">
        <v>225</v>
      </c>
      <c r="C62" s="53"/>
      <c r="D62" s="46">
        <f>D63+D65+D67</f>
        <v>9980091.8300000001</v>
      </c>
      <c r="E62" s="36"/>
    </row>
    <row r="63" spans="1:10" ht="67.5" customHeight="1">
      <c r="A63" s="12" t="s">
        <v>434</v>
      </c>
      <c r="B63" s="18" t="s">
        <v>433</v>
      </c>
      <c r="C63" s="53"/>
      <c r="D63" s="46">
        <f>D64</f>
        <v>296546</v>
      </c>
      <c r="E63" s="36"/>
    </row>
    <row r="64" spans="1:10" ht="39.75" customHeight="1">
      <c r="A64" s="175" t="s">
        <v>73</v>
      </c>
      <c r="B64" s="39"/>
      <c r="C64" s="40">
        <v>200</v>
      </c>
      <c r="D64" s="46">
        <v>296546</v>
      </c>
      <c r="E64" s="36"/>
    </row>
    <row r="65" spans="1:10" ht="70.5" customHeight="1">
      <c r="A65" s="12" t="s">
        <v>435</v>
      </c>
      <c r="B65" s="18" t="s">
        <v>227</v>
      </c>
      <c r="C65" s="163"/>
      <c r="D65" s="46">
        <f>D66</f>
        <v>4049179.83</v>
      </c>
      <c r="E65" s="36"/>
    </row>
    <row r="66" spans="1:10" ht="33" customHeight="1">
      <c r="A66" s="183" t="s">
        <v>73</v>
      </c>
      <c r="B66" s="162"/>
      <c r="C66" s="163" t="s">
        <v>175</v>
      </c>
      <c r="D66" s="50">
        <v>4049179.83</v>
      </c>
      <c r="E66" s="36"/>
    </row>
    <row r="67" spans="1:10" s="29" customFormat="1" ht="75.75" customHeight="1">
      <c r="A67" s="175" t="s">
        <v>452</v>
      </c>
      <c r="B67" s="151" t="s">
        <v>453</v>
      </c>
      <c r="C67" s="40"/>
      <c r="D67" s="46">
        <f>D68</f>
        <v>5634366</v>
      </c>
      <c r="E67" s="36"/>
      <c r="I67" s="2"/>
      <c r="J67" s="2"/>
    </row>
    <row r="68" spans="1:10" s="29" customFormat="1" ht="39.75" customHeight="1">
      <c r="A68" s="175" t="s">
        <v>73</v>
      </c>
      <c r="B68" s="39"/>
      <c r="C68" s="40">
        <v>200</v>
      </c>
      <c r="D68" s="46">
        <v>5634366</v>
      </c>
      <c r="E68" s="36"/>
      <c r="I68" s="2"/>
      <c r="J68" s="2"/>
    </row>
    <row r="69" spans="1:10" ht="65.25" customHeight="1">
      <c r="A69" s="12" t="s">
        <v>432</v>
      </c>
      <c r="B69" s="18" t="s">
        <v>226</v>
      </c>
      <c r="C69" s="163"/>
      <c r="D69" s="46">
        <f>D70+D72</f>
        <v>4231611</v>
      </c>
      <c r="E69" s="36"/>
    </row>
    <row r="70" spans="1:10" ht="57" customHeight="1">
      <c r="A70" s="12" t="s">
        <v>224</v>
      </c>
      <c r="B70" s="18" t="s">
        <v>430</v>
      </c>
      <c r="C70" s="53"/>
      <c r="D70" s="46">
        <f>D71</f>
        <v>2499941</v>
      </c>
      <c r="E70" s="36"/>
    </row>
    <row r="71" spans="1:10" ht="48" customHeight="1">
      <c r="A71" s="183" t="s">
        <v>73</v>
      </c>
      <c r="B71" s="162"/>
      <c r="C71" s="163" t="s">
        <v>175</v>
      </c>
      <c r="D71" s="50">
        <v>2499941</v>
      </c>
      <c r="E71" s="36"/>
    </row>
    <row r="72" spans="1:10" s="29" customFormat="1" ht="76.5" customHeight="1">
      <c r="A72" s="170" t="s">
        <v>462</v>
      </c>
      <c r="B72" s="151" t="s">
        <v>463</v>
      </c>
      <c r="C72" s="40"/>
      <c r="D72" s="46">
        <f>D73</f>
        <v>1731670</v>
      </c>
      <c r="E72" s="36"/>
      <c r="I72" s="2"/>
      <c r="J72" s="2"/>
    </row>
    <row r="73" spans="1:10" s="29" customFormat="1" ht="39.75" customHeight="1">
      <c r="A73" s="175" t="s">
        <v>73</v>
      </c>
      <c r="B73" s="39"/>
      <c r="C73" s="40">
        <v>200</v>
      </c>
      <c r="D73" s="46">
        <v>1731670</v>
      </c>
      <c r="E73" s="36"/>
      <c r="I73" s="2"/>
      <c r="J73" s="2"/>
    </row>
    <row r="74" spans="1:10" ht="85.5" customHeight="1">
      <c r="A74" s="176" t="s">
        <v>77</v>
      </c>
      <c r="B74" s="21" t="s">
        <v>228</v>
      </c>
      <c r="C74" s="53"/>
      <c r="D74" s="46">
        <f>D75</f>
        <v>530000</v>
      </c>
      <c r="E74" s="36"/>
    </row>
    <row r="75" spans="1:10" ht="89.25" customHeight="1">
      <c r="A75" s="177" t="s">
        <v>78</v>
      </c>
      <c r="B75" s="22" t="s">
        <v>229</v>
      </c>
      <c r="C75" s="53"/>
      <c r="D75" s="46">
        <f>D77+D80</f>
        <v>530000</v>
      </c>
      <c r="E75" s="36"/>
    </row>
    <row r="76" spans="1:10" ht="52.5" customHeight="1">
      <c r="A76" s="178" t="s">
        <v>272</v>
      </c>
      <c r="B76" s="23" t="s">
        <v>230</v>
      </c>
      <c r="C76" s="53"/>
      <c r="D76" s="46">
        <f>D77</f>
        <v>520000</v>
      </c>
      <c r="E76" s="36"/>
    </row>
    <row r="77" spans="1:10" ht="48.75" customHeight="1">
      <c r="A77" s="12" t="s">
        <v>79</v>
      </c>
      <c r="B77" s="18" t="s">
        <v>231</v>
      </c>
      <c r="C77" s="53"/>
      <c r="D77" s="46">
        <f>D78</f>
        <v>520000</v>
      </c>
      <c r="E77" s="36"/>
    </row>
    <row r="78" spans="1:10" ht="33" customHeight="1">
      <c r="A78" s="175" t="s">
        <v>73</v>
      </c>
      <c r="B78" s="39"/>
      <c r="C78" s="49">
        <v>200</v>
      </c>
      <c r="D78" s="50">
        <v>520000</v>
      </c>
      <c r="E78" s="36"/>
    </row>
    <row r="79" spans="1:10" ht="66.75" customHeight="1">
      <c r="A79" s="170" t="s">
        <v>273</v>
      </c>
      <c r="B79" s="151" t="s">
        <v>232</v>
      </c>
      <c r="C79" s="49"/>
      <c r="D79" s="50">
        <f>D80</f>
        <v>10000</v>
      </c>
      <c r="E79" s="36"/>
    </row>
    <row r="80" spans="1:10" ht="59.25" customHeight="1">
      <c r="A80" s="12" t="s">
        <v>80</v>
      </c>
      <c r="B80" s="18" t="s">
        <v>233</v>
      </c>
      <c r="C80" s="53"/>
      <c r="D80" s="46">
        <f>D81</f>
        <v>10000</v>
      </c>
      <c r="E80" s="36"/>
    </row>
    <row r="81" spans="1:5" ht="41.25" customHeight="1">
      <c r="A81" s="175" t="s">
        <v>73</v>
      </c>
      <c r="B81" s="39"/>
      <c r="C81" s="49">
        <v>200</v>
      </c>
      <c r="D81" s="50">
        <v>10000</v>
      </c>
      <c r="E81" s="36"/>
    </row>
    <row r="82" spans="1:5" ht="61.5" customHeight="1">
      <c r="A82" s="176" t="s">
        <v>81</v>
      </c>
      <c r="B82" s="21" t="s">
        <v>234</v>
      </c>
      <c r="C82" s="53"/>
      <c r="D82" s="46">
        <f>D83</f>
        <v>8698000</v>
      </c>
      <c r="E82" s="36"/>
    </row>
    <row r="83" spans="1:5" ht="60" customHeight="1">
      <c r="A83" s="173" t="s">
        <v>82</v>
      </c>
      <c r="B83" s="20" t="s">
        <v>235</v>
      </c>
      <c r="C83" s="53"/>
      <c r="D83" s="46">
        <f>D84+D87+D90+D93+D96</f>
        <v>8698000</v>
      </c>
      <c r="E83" s="36"/>
    </row>
    <row r="84" spans="1:5" ht="54.75" customHeight="1">
      <c r="A84" s="174" t="s">
        <v>236</v>
      </c>
      <c r="B84" s="19" t="s">
        <v>237</v>
      </c>
      <c r="C84" s="53"/>
      <c r="D84" s="46">
        <f>D85</f>
        <v>1500000</v>
      </c>
      <c r="E84" s="36"/>
    </row>
    <row r="85" spans="1:5" ht="39" customHeight="1">
      <c r="A85" s="178" t="s">
        <v>276</v>
      </c>
      <c r="B85" s="23" t="s">
        <v>238</v>
      </c>
      <c r="C85" s="34"/>
      <c r="D85" s="35">
        <f>D86</f>
        <v>1500000</v>
      </c>
      <c r="E85" s="36"/>
    </row>
    <row r="86" spans="1:5" ht="33.75" customHeight="1">
      <c r="A86" s="175" t="s">
        <v>73</v>
      </c>
      <c r="B86" s="39"/>
      <c r="C86" s="49">
        <v>200</v>
      </c>
      <c r="D86" s="35">
        <v>1500000</v>
      </c>
      <c r="E86" s="36"/>
    </row>
    <row r="87" spans="1:5" ht="51" customHeight="1">
      <c r="A87" s="170" t="s">
        <v>239</v>
      </c>
      <c r="B87" s="151" t="s">
        <v>240</v>
      </c>
      <c r="C87" s="49"/>
      <c r="D87" s="35">
        <f>D88</f>
        <v>50000</v>
      </c>
      <c r="E87" s="36"/>
    </row>
    <row r="88" spans="1:5" ht="23.25" customHeight="1">
      <c r="A88" s="178" t="s">
        <v>85</v>
      </c>
      <c r="B88" s="23" t="s">
        <v>241</v>
      </c>
      <c r="C88" s="34"/>
      <c r="D88" s="35">
        <f>D89</f>
        <v>50000</v>
      </c>
      <c r="E88" s="36"/>
    </row>
    <row r="89" spans="1:5" ht="33" customHeight="1">
      <c r="A89" s="175" t="s">
        <v>73</v>
      </c>
      <c r="B89" s="39"/>
      <c r="C89" s="49">
        <v>200</v>
      </c>
      <c r="D89" s="42">
        <v>50000</v>
      </c>
      <c r="E89" s="36"/>
    </row>
    <row r="90" spans="1:5" ht="34.5" customHeight="1">
      <c r="A90" s="170" t="s">
        <v>242</v>
      </c>
      <c r="B90" s="151" t="s">
        <v>243</v>
      </c>
      <c r="C90" s="49"/>
      <c r="D90" s="35">
        <f>D91</f>
        <v>872000</v>
      </c>
      <c r="E90" s="36"/>
    </row>
    <row r="91" spans="1:5" ht="48.75" customHeight="1">
      <c r="A91" s="178" t="s">
        <v>84</v>
      </c>
      <c r="B91" s="23" t="s">
        <v>246</v>
      </c>
      <c r="C91" s="34"/>
      <c r="D91" s="35">
        <f>D92</f>
        <v>872000</v>
      </c>
      <c r="E91" s="36"/>
    </row>
    <row r="92" spans="1:5" ht="32.25" customHeight="1">
      <c r="A92" s="175" t="s">
        <v>73</v>
      </c>
      <c r="B92" s="39"/>
      <c r="C92" s="49">
        <v>200</v>
      </c>
      <c r="D92" s="42">
        <v>872000</v>
      </c>
      <c r="E92" s="36"/>
    </row>
    <row r="93" spans="1:5" ht="58.5" customHeight="1">
      <c r="A93" s="170" t="s">
        <v>244</v>
      </c>
      <c r="B93" s="151" t="s">
        <v>245</v>
      </c>
      <c r="C93" s="49"/>
      <c r="D93" s="42">
        <f>D94</f>
        <v>2576000</v>
      </c>
      <c r="E93" s="36"/>
    </row>
    <row r="94" spans="1:5" ht="36" customHeight="1">
      <c r="A94" s="178" t="s">
        <v>276</v>
      </c>
      <c r="B94" s="23" t="s">
        <v>247</v>
      </c>
      <c r="C94" s="34"/>
      <c r="D94" s="35">
        <f>D95</f>
        <v>2576000</v>
      </c>
      <c r="E94" s="36"/>
    </row>
    <row r="95" spans="1:5" ht="32.25" customHeight="1">
      <c r="A95" s="175" t="s">
        <v>73</v>
      </c>
      <c r="B95" s="39"/>
      <c r="C95" s="49">
        <v>200</v>
      </c>
      <c r="D95" s="35">
        <v>2576000</v>
      </c>
      <c r="E95" s="36"/>
    </row>
    <row r="96" spans="1:5" ht="50.25" customHeight="1">
      <c r="A96" s="170" t="s">
        <v>248</v>
      </c>
      <c r="B96" s="151" t="s">
        <v>274</v>
      </c>
      <c r="C96" s="49"/>
      <c r="D96" s="35">
        <f>D97</f>
        <v>3700000</v>
      </c>
      <c r="E96" s="36"/>
    </row>
    <row r="97" spans="1:5" ht="42" customHeight="1">
      <c r="A97" s="178" t="s">
        <v>83</v>
      </c>
      <c r="B97" s="23" t="s">
        <v>249</v>
      </c>
      <c r="C97" s="53"/>
      <c r="D97" s="46">
        <f>D98</f>
        <v>3700000</v>
      </c>
      <c r="E97" s="36"/>
    </row>
    <row r="98" spans="1:5" ht="43.5" customHeight="1">
      <c r="A98" s="175" t="s">
        <v>73</v>
      </c>
      <c r="B98" s="39"/>
      <c r="C98" s="49">
        <v>200</v>
      </c>
      <c r="D98" s="50">
        <v>3700000</v>
      </c>
      <c r="E98" s="36"/>
    </row>
    <row r="99" spans="1:5" ht="77.25" customHeight="1">
      <c r="A99" s="222" t="s">
        <v>315</v>
      </c>
      <c r="B99" s="25" t="s">
        <v>317</v>
      </c>
      <c r="C99" s="49"/>
      <c r="D99" s="50">
        <f>D100</f>
        <v>350000</v>
      </c>
      <c r="E99" s="36"/>
    </row>
    <row r="100" spans="1:5" ht="51.75" customHeight="1">
      <c r="A100" s="221" t="s">
        <v>316</v>
      </c>
      <c r="B100" s="224" t="s">
        <v>318</v>
      </c>
      <c r="C100" s="49"/>
      <c r="D100" s="50">
        <f>D101+D104</f>
        <v>350000</v>
      </c>
      <c r="E100" s="36"/>
    </row>
    <row r="101" spans="1:5" ht="48" customHeight="1">
      <c r="A101" s="170" t="s">
        <v>319</v>
      </c>
      <c r="B101" s="224" t="s">
        <v>320</v>
      </c>
      <c r="C101" s="49"/>
      <c r="D101" s="50">
        <f>D102</f>
        <v>348000</v>
      </c>
      <c r="E101" s="36"/>
    </row>
    <row r="102" spans="1:5" ht="117.75" customHeight="1">
      <c r="A102" s="170" t="s">
        <v>321</v>
      </c>
      <c r="B102" s="151" t="s">
        <v>322</v>
      </c>
      <c r="C102" s="49"/>
      <c r="D102" s="50">
        <f>D103</f>
        <v>348000</v>
      </c>
      <c r="E102" s="36"/>
    </row>
    <row r="103" spans="1:5" ht="38.25" customHeight="1">
      <c r="A103" s="170" t="s">
        <v>132</v>
      </c>
      <c r="B103" s="224"/>
      <c r="C103" s="49">
        <v>500</v>
      </c>
      <c r="D103" s="50">
        <v>348000</v>
      </c>
      <c r="E103" s="36"/>
    </row>
    <row r="104" spans="1:5" ht="38.25" customHeight="1">
      <c r="A104" s="170" t="s">
        <v>442</v>
      </c>
      <c r="B104" s="224" t="s">
        <v>443</v>
      </c>
      <c r="C104" s="49"/>
      <c r="D104" s="50">
        <f>D105</f>
        <v>2000</v>
      </c>
      <c r="E104" s="36"/>
    </row>
    <row r="105" spans="1:5" ht="97.5" customHeight="1">
      <c r="A105" s="170" t="s">
        <v>441</v>
      </c>
      <c r="B105" s="151" t="s">
        <v>440</v>
      </c>
      <c r="C105" s="49"/>
      <c r="D105" s="50">
        <f>D106</f>
        <v>2000</v>
      </c>
      <c r="E105" s="36"/>
    </row>
    <row r="106" spans="1:5" ht="38.25" customHeight="1">
      <c r="A106" s="170" t="s">
        <v>132</v>
      </c>
      <c r="B106" s="224"/>
      <c r="C106" s="49">
        <v>500</v>
      </c>
      <c r="D106" s="50">
        <v>2000</v>
      </c>
      <c r="E106" s="36"/>
    </row>
    <row r="107" spans="1:5" ht="52.5" customHeight="1">
      <c r="A107" s="222" t="s">
        <v>311</v>
      </c>
      <c r="B107" s="223" t="s">
        <v>313</v>
      </c>
      <c r="C107" s="49"/>
      <c r="D107" s="50">
        <f>D108</f>
        <v>439300</v>
      </c>
      <c r="E107" s="36"/>
    </row>
    <row r="108" spans="1:5" ht="67.5" customHeight="1">
      <c r="A108" s="221" t="s">
        <v>312</v>
      </c>
      <c r="B108" s="224" t="s">
        <v>314</v>
      </c>
      <c r="C108" s="49"/>
      <c r="D108" s="50">
        <f>D109</f>
        <v>439300</v>
      </c>
      <c r="E108" s="36"/>
    </row>
    <row r="109" spans="1:5" ht="67.5" customHeight="1">
      <c r="A109" s="170" t="s">
        <v>437</v>
      </c>
      <c r="B109" s="151" t="s">
        <v>436</v>
      </c>
      <c r="C109" s="49"/>
      <c r="D109" s="50">
        <f>D110</f>
        <v>439300</v>
      </c>
      <c r="E109" s="36"/>
    </row>
    <row r="110" spans="1:5" ht="51" customHeight="1">
      <c r="A110" s="175" t="s">
        <v>73</v>
      </c>
      <c r="B110" s="224"/>
      <c r="C110" s="49">
        <v>240</v>
      </c>
      <c r="D110" s="50">
        <v>439300</v>
      </c>
      <c r="E110" s="36"/>
    </row>
    <row r="111" spans="1:5" ht="88.5" customHeight="1">
      <c r="A111" s="222" t="s">
        <v>363</v>
      </c>
      <c r="B111" s="25" t="s">
        <v>325</v>
      </c>
      <c r="C111" s="49"/>
      <c r="D111" s="225">
        <f>D112</f>
        <v>80000</v>
      </c>
      <c r="E111" s="36"/>
    </row>
    <row r="112" spans="1:5" ht="82.5" customHeight="1">
      <c r="A112" s="221" t="s">
        <v>364</v>
      </c>
      <c r="B112" s="224" t="s">
        <v>326</v>
      </c>
      <c r="C112" s="49"/>
      <c r="D112" s="50">
        <f>D113</f>
        <v>80000</v>
      </c>
      <c r="E112" s="36"/>
    </row>
    <row r="113" spans="1:5" ht="38.25" customHeight="1">
      <c r="A113" s="221" t="s">
        <v>336</v>
      </c>
      <c r="B113" s="224" t="s">
        <v>337</v>
      </c>
      <c r="C113" s="49"/>
      <c r="D113" s="50">
        <f>D114</f>
        <v>80000</v>
      </c>
      <c r="E113" s="36"/>
    </row>
    <row r="114" spans="1:5" ht="44.25" customHeight="1">
      <c r="A114" s="175" t="s">
        <v>73</v>
      </c>
      <c r="B114" s="224"/>
      <c r="C114" s="49">
        <v>200</v>
      </c>
      <c r="D114" s="50">
        <v>80000</v>
      </c>
      <c r="E114" s="36"/>
    </row>
    <row r="115" spans="1:5" ht="32.25" customHeight="1">
      <c r="A115" s="176" t="s">
        <v>86</v>
      </c>
      <c r="B115" s="25" t="s">
        <v>250</v>
      </c>
      <c r="C115" s="44"/>
      <c r="D115" s="35">
        <f>D124+D134+D136+D138+D140+D142+D132+D116+D146+D119+D130+D128+D148+D144+D122</f>
        <v>7116425.5499999998</v>
      </c>
      <c r="E115" s="36"/>
    </row>
    <row r="116" spans="1:5" ht="84.75" customHeight="1">
      <c r="A116" s="184" t="s">
        <v>260</v>
      </c>
      <c r="B116" s="160" t="s">
        <v>262</v>
      </c>
      <c r="C116" s="164"/>
      <c r="D116" s="56">
        <f>D117+D118</f>
        <v>52456.72</v>
      </c>
      <c r="E116" s="36"/>
    </row>
    <row r="117" spans="1:5" ht="89.25" customHeight="1">
      <c r="A117" s="175" t="s">
        <v>90</v>
      </c>
      <c r="B117" s="160"/>
      <c r="C117" s="165" t="s">
        <v>261</v>
      </c>
      <c r="D117" s="166">
        <v>40351.32</v>
      </c>
      <c r="E117" s="36"/>
    </row>
    <row r="118" spans="1:5" ht="41.25" customHeight="1">
      <c r="A118" s="175" t="s">
        <v>73</v>
      </c>
      <c r="B118" s="220"/>
      <c r="C118" s="165" t="s">
        <v>175</v>
      </c>
      <c r="D118" s="166">
        <v>12105.4</v>
      </c>
      <c r="E118" s="36"/>
    </row>
    <row r="119" spans="1:5" ht="63.75" customHeight="1">
      <c r="A119" s="170" t="s">
        <v>291</v>
      </c>
      <c r="B119" s="207" t="s">
        <v>290</v>
      </c>
      <c r="C119" s="165"/>
      <c r="D119" s="166">
        <f>D120+D121</f>
        <v>205170</v>
      </c>
      <c r="E119" s="36"/>
    </row>
    <row r="120" spans="1:5" ht="97.5" customHeight="1">
      <c r="A120" s="252" t="s">
        <v>292</v>
      </c>
      <c r="B120" s="207"/>
      <c r="C120" s="165" t="s">
        <v>261</v>
      </c>
      <c r="D120" s="166">
        <v>198000</v>
      </c>
      <c r="E120" s="36"/>
    </row>
    <row r="121" spans="1:5" ht="35.25" customHeight="1">
      <c r="A121" s="212" t="s">
        <v>73</v>
      </c>
      <c r="B121" s="207"/>
      <c r="C121" s="165" t="s">
        <v>175</v>
      </c>
      <c r="D121" s="166">
        <v>7170</v>
      </c>
      <c r="E121" s="36"/>
    </row>
    <row r="122" spans="1:5" ht="21.75" customHeight="1">
      <c r="A122" s="82" t="s">
        <v>88</v>
      </c>
      <c r="B122" s="268" t="s">
        <v>251</v>
      </c>
      <c r="C122" s="44"/>
      <c r="D122" s="35">
        <f>D123</f>
        <v>872880</v>
      </c>
      <c r="E122" s="36"/>
    </row>
    <row r="123" spans="1:5" ht="91.5" customHeight="1">
      <c r="A123" s="175" t="s">
        <v>90</v>
      </c>
      <c r="B123" s="39"/>
      <c r="C123" s="49">
        <v>100</v>
      </c>
      <c r="D123" s="46">
        <v>872880</v>
      </c>
      <c r="E123" s="36"/>
    </row>
    <row r="124" spans="1:5" ht="21.75" customHeight="1">
      <c r="A124" s="82" t="s">
        <v>88</v>
      </c>
      <c r="B124" s="5" t="s">
        <v>252</v>
      </c>
      <c r="C124" s="44"/>
      <c r="D124" s="35">
        <f>D125+D126+D127</f>
        <v>4902661.04</v>
      </c>
      <c r="E124" s="36"/>
    </row>
    <row r="125" spans="1:5" ht="91.5" customHeight="1">
      <c r="A125" s="175" t="s">
        <v>90</v>
      </c>
      <c r="B125" s="39"/>
      <c r="C125" s="49">
        <v>100</v>
      </c>
      <c r="D125" s="46">
        <v>3715325.04</v>
      </c>
      <c r="E125" s="36"/>
    </row>
    <row r="126" spans="1:5" ht="41.25" customHeight="1">
      <c r="A126" s="175" t="s">
        <v>73</v>
      </c>
      <c r="B126" s="23"/>
      <c r="C126" s="49">
        <v>200</v>
      </c>
      <c r="D126" s="46">
        <v>1140000</v>
      </c>
      <c r="E126" s="36"/>
    </row>
    <row r="127" spans="1:5" ht="46.5" customHeight="1">
      <c r="A127" s="175" t="s">
        <v>74</v>
      </c>
      <c r="B127" s="39"/>
      <c r="C127" s="49">
        <v>800</v>
      </c>
      <c r="D127" s="46">
        <v>47336</v>
      </c>
      <c r="E127" s="38"/>
    </row>
    <row r="128" spans="1:5" ht="53.25" customHeight="1">
      <c r="A128" s="204" t="s">
        <v>399</v>
      </c>
      <c r="B128" s="182" t="s">
        <v>398</v>
      </c>
      <c r="C128" s="256"/>
      <c r="D128" s="255">
        <f>D129</f>
        <v>500000</v>
      </c>
      <c r="E128" s="36"/>
    </row>
    <row r="129" spans="1:5" ht="48" customHeight="1">
      <c r="A129" s="204" t="s">
        <v>73</v>
      </c>
      <c r="B129" s="171"/>
      <c r="C129" s="256">
        <v>200</v>
      </c>
      <c r="D129" s="255">
        <v>500000</v>
      </c>
      <c r="E129" s="36"/>
    </row>
    <row r="130" spans="1:5" ht="84" customHeight="1">
      <c r="A130" s="170" t="s">
        <v>89</v>
      </c>
      <c r="B130" s="253" t="s">
        <v>253</v>
      </c>
      <c r="C130" s="34"/>
      <c r="D130" s="35">
        <f>D131</f>
        <v>69496.800000000003</v>
      </c>
      <c r="E130" s="36"/>
    </row>
    <row r="131" spans="1:5" s="31" customFormat="1" ht="21.75" customHeight="1">
      <c r="A131" s="171" t="s">
        <v>72</v>
      </c>
      <c r="B131" s="39"/>
      <c r="C131" s="40">
        <v>500</v>
      </c>
      <c r="D131" s="35">
        <v>69496.800000000003</v>
      </c>
      <c r="E131" s="36"/>
    </row>
    <row r="132" spans="1:5" s="31" customFormat="1" ht="52.5" customHeight="1">
      <c r="A132" s="170" t="s">
        <v>102</v>
      </c>
      <c r="B132" s="5" t="s">
        <v>254</v>
      </c>
      <c r="C132" s="40"/>
      <c r="D132" s="46">
        <f>D133</f>
        <v>200000</v>
      </c>
      <c r="E132" s="43"/>
    </row>
    <row r="133" spans="1:5" s="31" customFormat="1" ht="48.75" customHeight="1">
      <c r="A133" s="171" t="s">
        <v>74</v>
      </c>
      <c r="B133" s="39"/>
      <c r="C133" s="40">
        <v>800</v>
      </c>
      <c r="D133" s="50">
        <v>200000</v>
      </c>
      <c r="E133" s="43"/>
    </row>
    <row r="134" spans="1:5" s="31" customFormat="1" ht="87" customHeight="1">
      <c r="A134" s="170" t="s">
        <v>91</v>
      </c>
      <c r="B134" s="5" t="s">
        <v>255</v>
      </c>
      <c r="C134" s="41"/>
      <c r="D134" s="35">
        <f>D135</f>
        <v>65726.8</v>
      </c>
      <c r="E134" s="38"/>
    </row>
    <row r="135" spans="1:5" s="31" customFormat="1" ht="51.75" customHeight="1">
      <c r="A135" s="171" t="s">
        <v>72</v>
      </c>
      <c r="B135" s="39"/>
      <c r="C135" s="40">
        <v>500</v>
      </c>
      <c r="D135" s="42">
        <v>65726.8</v>
      </c>
      <c r="E135" s="43"/>
    </row>
    <row r="136" spans="1:5" s="31" customFormat="1" ht="81.75" customHeight="1">
      <c r="A136" s="170" t="s">
        <v>92</v>
      </c>
      <c r="B136" s="5" t="s">
        <v>256</v>
      </c>
      <c r="C136" s="34"/>
      <c r="D136" s="35">
        <f>D137</f>
        <v>47937.31</v>
      </c>
      <c r="E136" s="43"/>
    </row>
    <row r="137" spans="1:5" s="31" customFormat="1" ht="39.75" customHeight="1">
      <c r="A137" s="171" t="s">
        <v>72</v>
      </c>
      <c r="B137" s="39"/>
      <c r="C137" s="40">
        <v>500</v>
      </c>
      <c r="D137" s="42">
        <v>47937.31</v>
      </c>
      <c r="E137" s="43"/>
    </row>
    <row r="138" spans="1:5" s="31" customFormat="1" ht="84" customHeight="1">
      <c r="A138" s="170" t="s">
        <v>93</v>
      </c>
      <c r="B138" s="5" t="s">
        <v>257</v>
      </c>
      <c r="C138" s="34"/>
      <c r="D138" s="42">
        <f>D139</f>
        <v>94246.67</v>
      </c>
      <c r="E138" s="43"/>
    </row>
    <row r="139" spans="1:5" s="31" customFormat="1" ht="36.75" customHeight="1">
      <c r="A139" s="171" t="s">
        <v>72</v>
      </c>
      <c r="B139" s="39"/>
      <c r="C139" s="40">
        <v>500</v>
      </c>
      <c r="D139" s="42">
        <v>94246.67</v>
      </c>
      <c r="E139" s="43"/>
    </row>
    <row r="140" spans="1:5" s="31" customFormat="1" ht="105.75" customHeight="1">
      <c r="A140" s="170" t="s">
        <v>95</v>
      </c>
      <c r="B140" s="5" t="s">
        <v>259</v>
      </c>
      <c r="C140" s="34"/>
      <c r="D140" s="35">
        <f>D141</f>
        <v>13474.19</v>
      </c>
      <c r="E140" s="38"/>
    </row>
    <row r="141" spans="1:5" s="31" customFormat="1" ht="27" customHeight="1">
      <c r="A141" s="171" t="s">
        <v>72</v>
      </c>
      <c r="B141" s="39"/>
      <c r="C141" s="40">
        <v>500</v>
      </c>
      <c r="D141" s="42">
        <v>13474.19</v>
      </c>
      <c r="E141" s="38"/>
    </row>
    <row r="142" spans="1:5" s="31" customFormat="1" ht="84" customHeight="1">
      <c r="A142" s="184" t="s">
        <v>94</v>
      </c>
      <c r="B142" s="54" t="s">
        <v>258</v>
      </c>
      <c r="C142" s="55"/>
      <c r="D142" s="56">
        <f>D143</f>
        <v>9782.24</v>
      </c>
      <c r="E142" s="38"/>
    </row>
    <row r="143" spans="1:5" s="31" customFormat="1" ht="25.5" customHeight="1">
      <c r="A143" s="171" t="s">
        <v>72</v>
      </c>
      <c r="B143" s="39"/>
      <c r="C143" s="133">
        <v>500</v>
      </c>
      <c r="D143" s="42">
        <v>9782.24</v>
      </c>
      <c r="E143" s="64"/>
    </row>
    <row r="144" spans="1:5" s="31" customFormat="1" ht="87.75" customHeight="1">
      <c r="A144" s="178" t="s">
        <v>466</v>
      </c>
      <c r="B144" s="267" t="s">
        <v>439</v>
      </c>
      <c r="C144" s="164"/>
      <c r="D144" s="56">
        <f>D145</f>
        <v>26844.36</v>
      </c>
      <c r="E144" s="64"/>
    </row>
    <row r="145" spans="1:5" s="31" customFormat="1" ht="33" customHeight="1">
      <c r="A145" s="171" t="s">
        <v>72</v>
      </c>
      <c r="B145" s="267"/>
      <c r="C145" s="165" t="s">
        <v>324</v>
      </c>
      <c r="D145" s="56">
        <v>26844.36</v>
      </c>
      <c r="E145" s="64"/>
    </row>
    <row r="146" spans="1:5" s="31" customFormat="1" ht="122.25" customHeight="1">
      <c r="A146" s="178" t="s">
        <v>467</v>
      </c>
      <c r="B146" s="160" t="s">
        <v>323</v>
      </c>
      <c r="C146" s="164"/>
      <c r="D146" s="56">
        <f>D147</f>
        <v>53764.57</v>
      </c>
      <c r="E146" s="64"/>
    </row>
    <row r="147" spans="1:5" s="31" customFormat="1" ht="33" customHeight="1">
      <c r="A147" s="171" t="s">
        <v>72</v>
      </c>
      <c r="B147" s="160"/>
      <c r="C147" s="165" t="s">
        <v>324</v>
      </c>
      <c r="D147" s="56">
        <v>53764.57</v>
      </c>
      <c r="E147" s="64"/>
    </row>
    <row r="148" spans="1:5" s="31" customFormat="1" ht="122.25" customHeight="1">
      <c r="A148" s="178" t="s">
        <v>468</v>
      </c>
      <c r="B148" s="267" t="s">
        <v>438</v>
      </c>
      <c r="C148" s="164"/>
      <c r="D148" s="56">
        <f>D149</f>
        <v>1984.85</v>
      </c>
      <c r="E148" s="64"/>
    </row>
    <row r="149" spans="1:5" s="31" customFormat="1" ht="33" customHeight="1">
      <c r="A149" s="171" t="s">
        <v>72</v>
      </c>
      <c r="B149" s="267"/>
      <c r="C149" s="165" t="s">
        <v>324</v>
      </c>
      <c r="D149" s="56">
        <v>1984.85</v>
      </c>
      <c r="E149" s="64"/>
    </row>
    <row r="150" spans="1:5" s="31" customFormat="1" ht="18.75" customHeight="1">
      <c r="A150" s="27" t="s">
        <v>96</v>
      </c>
      <c r="B150" s="57"/>
      <c r="C150" s="58"/>
      <c r="D150" s="59">
        <f>D12+D25+D30+D37+D48+D60+D74+D82+D115+D99+D107+D111</f>
        <v>34989746.719999999</v>
      </c>
      <c r="E150" s="64"/>
    </row>
    <row r="151" spans="1:5" s="31" customFormat="1" ht="18.75" customHeight="1">
      <c r="A151" s="60"/>
      <c r="B151" s="61"/>
      <c r="C151" s="61"/>
      <c r="D151" s="126"/>
      <c r="E151" s="64"/>
    </row>
    <row r="152" spans="1:5" s="31" customFormat="1" ht="68.25" customHeight="1">
      <c r="A152" s="60"/>
      <c r="B152" s="61"/>
      <c r="C152" s="61"/>
      <c r="D152" s="126"/>
      <c r="E152" s="64"/>
    </row>
    <row r="153" spans="1:5" s="31" customFormat="1" ht="16.5" customHeight="1">
      <c r="A153" s="62"/>
      <c r="B153" s="60"/>
      <c r="C153" s="61"/>
      <c r="D153" s="127"/>
      <c r="E153" s="43"/>
    </row>
    <row r="154" spans="1:5" s="31" customFormat="1" ht="22.5" customHeight="1">
      <c r="A154" s="62"/>
      <c r="B154" s="60"/>
      <c r="C154" s="63"/>
      <c r="D154" s="126"/>
      <c r="E154" s="43"/>
    </row>
    <row r="155" spans="1:5" s="31" customFormat="1" ht="16.5" customHeight="1">
      <c r="A155" s="60"/>
      <c r="B155" s="60"/>
      <c r="C155" s="63"/>
      <c r="D155" s="126"/>
      <c r="E155" s="43"/>
    </row>
    <row r="156" spans="1:5" s="31" customFormat="1" ht="16.5" customHeight="1">
      <c r="A156" s="62"/>
      <c r="B156" s="60"/>
      <c r="C156" s="63"/>
      <c r="D156" s="126"/>
      <c r="E156" s="43"/>
    </row>
    <row r="157" spans="1:5" s="31" customFormat="1" ht="66" customHeight="1">
      <c r="A157" s="60"/>
      <c r="B157" s="60"/>
      <c r="C157" s="63"/>
      <c r="D157" s="126"/>
      <c r="E157" s="43"/>
    </row>
    <row r="158" spans="1:5" s="31" customFormat="1" ht="20.25" customHeight="1">
      <c r="A158" s="62"/>
      <c r="B158" s="60"/>
      <c r="C158" s="63"/>
      <c r="D158" s="126"/>
      <c r="E158" s="43"/>
    </row>
    <row r="159" spans="1:5" s="31" customFormat="1">
      <c r="A159" s="60"/>
      <c r="B159" s="60"/>
      <c r="C159" s="63"/>
      <c r="D159" s="126"/>
      <c r="E159" s="43"/>
    </row>
    <row r="160" spans="1:5" s="31" customFormat="1">
      <c r="A160" s="62"/>
      <c r="B160" s="60"/>
      <c r="C160" s="63"/>
      <c r="D160" s="126"/>
      <c r="E160" s="43"/>
    </row>
    <row r="161" spans="1:5" s="31" customFormat="1">
      <c r="A161" s="60"/>
      <c r="B161" s="60"/>
      <c r="C161" s="61"/>
      <c r="D161" s="126"/>
      <c r="E161" s="43"/>
    </row>
    <row r="162" spans="1:5" s="31" customFormat="1">
      <c r="A162" s="62"/>
      <c r="B162" s="60"/>
      <c r="C162" s="63"/>
      <c r="D162" s="127"/>
      <c r="E162" s="43"/>
    </row>
    <row r="163" spans="1:5" s="31" customFormat="1">
      <c r="A163" s="62"/>
      <c r="B163" s="60"/>
      <c r="C163" s="63"/>
      <c r="D163" s="127"/>
      <c r="E163" s="43"/>
    </row>
    <row r="164" spans="1:5" s="31" customFormat="1">
      <c r="A164" s="60"/>
      <c r="B164" s="60"/>
      <c r="C164" s="63"/>
      <c r="D164" s="127"/>
      <c r="E164" s="43"/>
    </row>
    <row r="165" spans="1:5" s="31" customFormat="1">
      <c r="A165" s="65"/>
      <c r="B165" s="60"/>
      <c r="C165" s="63"/>
      <c r="D165" s="126"/>
      <c r="E165" s="43"/>
    </row>
    <row r="166" spans="1:5" s="31" customFormat="1" ht="27.75" customHeight="1">
      <c r="A166" s="65"/>
      <c r="B166" s="60"/>
      <c r="C166" s="66"/>
      <c r="D166" s="126"/>
      <c r="E166" s="43"/>
    </row>
    <row r="167" spans="1:5" s="31" customFormat="1">
      <c r="A167" s="62"/>
      <c r="B167" s="66"/>
      <c r="C167" s="66"/>
      <c r="D167" s="127"/>
      <c r="E167" s="43"/>
    </row>
    <row r="168" spans="1:5" s="31" customFormat="1">
      <c r="A168" s="67"/>
      <c r="B168" s="61"/>
      <c r="C168" s="68"/>
      <c r="D168" s="127"/>
      <c r="E168" s="43"/>
    </row>
    <row r="169" spans="1:5" s="31" customFormat="1">
      <c r="A169" s="67"/>
      <c r="B169" s="61"/>
      <c r="C169" s="61"/>
      <c r="D169" s="126"/>
      <c r="E169" s="43"/>
    </row>
    <row r="170" spans="1:5" s="31" customFormat="1" ht="56.25" customHeight="1">
      <c r="A170" s="70"/>
      <c r="B170" s="61"/>
      <c r="C170" s="61"/>
      <c r="D170" s="126"/>
      <c r="E170" s="43"/>
    </row>
    <row r="171" spans="1:5" s="31" customFormat="1" ht="20.25" customHeight="1">
      <c r="A171" s="70"/>
      <c r="B171" s="61"/>
      <c r="C171" s="66"/>
      <c r="D171" s="126"/>
      <c r="E171" s="43"/>
    </row>
    <row r="172" spans="1:5" s="31" customFormat="1">
      <c r="A172" s="62"/>
      <c r="B172" s="66"/>
      <c r="C172" s="66"/>
      <c r="D172" s="127"/>
      <c r="E172" s="43"/>
    </row>
    <row r="173" spans="1:5" s="31" customFormat="1">
      <c r="A173" s="67"/>
      <c r="B173" s="61"/>
      <c r="C173" s="68"/>
      <c r="D173" s="127"/>
      <c r="E173" s="43"/>
    </row>
    <row r="174" spans="1:5" s="31" customFormat="1" ht="66" customHeight="1">
      <c r="A174" s="67"/>
      <c r="B174" s="61"/>
      <c r="C174" s="61"/>
      <c r="D174" s="126"/>
      <c r="E174" s="43"/>
    </row>
    <row r="175" spans="1:5" s="31" customFormat="1">
      <c r="A175" s="65"/>
      <c r="B175" s="61"/>
      <c r="C175" s="61"/>
      <c r="D175" s="126"/>
      <c r="E175" s="43"/>
    </row>
    <row r="176" spans="1:5" s="31" customFormat="1" ht="20.25" customHeight="1">
      <c r="A176" s="65"/>
      <c r="B176" s="61"/>
      <c r="C176" s="66"/>
      <c r="D176" s="126"/>
      <c r="E176" s="43"/>
    </row>
    <row r="177" spans="1:5" s="31" customFormat="1" ht="20.25" customHeight="1">
      <c r="A177" s="62"/>
      <c r="B177" s="61"/>
      <c r="C177" s="66"/>
      <c r="D177" s="127"/>
      <c r="E177" s="43"/>
    </row>
    <row r="178" spans="1:5" s="31" customFormat="1" ht="16.5" customHeight="1">
      <c r="A178" s="62"/>
      <c r="B178" s="61"/>
      <c r="C178" s="66"/>
      <c r="D178" s="126"/>
      <c r="E178" s="43"/>
    </row>
    <row r="179" spans="1:5" s="31" customFormat="1" ht="67.5" customHeight="1">
      <c r="A179" s="60"/>
      <c r="B179" s="61"/>
      <c r="C179" s="66"/>
      <c r="D179" s="126"/>
      <c r="E179" s="43"/>
    </row>
    <row r="180" spans="1:5" s="31" customFormat="1" ht="20.25" customHeight="1">
      <c r="A180" s="62"/>
      <c r="B180" s="61"/>
      <c r="C180" s="66"/>
      <c r="D180" s="126"/>
      <c r="E180" s="43"/>
    </row>
    <row r="181" spans="1:5" s="31" customFormat="1" ht="28.5" customHeight="1">
      <c r="A181" s="60"/>
      <c r="B181" s="61"/>
      <c r="C181" s="66"/>
      <c r="D181" s="126"/>
      <c r="E181" s="43"/>
    </row>
    <row r="182" spans="1:5" s="31" customFormat="1" ht="26.25" customHeight="1">
      <c r="A182" s="62"/>
      <c r="B182" s="61"/>
      <c r="C182" s="66"/>
      <c r="D182" s="126"/>
      <c r="E182" s="43"/>
    </row>
    <row r="183" spans="1:5" s="31" customFormat="1" ht="16.5" customHeight="1">
      <c r="A183" s="60"/>
      <c r="B183" s="61"/>
      <c r="C183" s="66"/>
      <c r="D183" s="126"/>
      <c r="E183" s="43"/>
    </row>
    <row r="184" spans="1:5" s="31" customFormat="1" ht="16.5" customHeight="1">
      <c r="A184" s="60"/>
      <c r="B184" s="61"/>
      <c r="C184" s="66"/>
      <c r="D184" s="126"/>
      <c r="E184" s="43"/>
    </row>
    <row r="185" spans="1:5" s="31" customFormat="1" ht="21.75" customHeight="1">
      <c r="A185" s="62"/>
      <c r="B185" s="61"/>
      <c r="C185" s="66"/>
      <c r="D185" s="126"/>
      <c r="E185" s="72"/>
    </row>
    <row r="186" spans="1:5" s="31" customFormat="1" ht="20.25" customHeight="1">
      <c r="A186" s="62"/>
      <c r="B186" s="61"/>
      <c r="C186" s="66"/>
      <c r="D186" s="127"/>
    </row>
    <row r="187" spans="1:5" s="31" customFormat="1">
      <c r="A187" s="67"/>
      <c r="B187" s="61"/>
      <c r="C187" s="61"/>
      <c r="D187" s="126"/>
    </row>
    <row r="188" spans="1:5" s="29" customFormat="1">
      <c r="A188" s="67"/>
      <c r="B188" s="61"/>
      <c r="C188" s="61"/>
      <c r="D188" s="126"/>
    </row>
    <row r="189" spans="1:5" s="29" customFormat="1">
      <c r="A189" s="60"/>
      <c r="B189" s="61"/>
      <c r="C189" s="61"/>
      <c r="D189" s="126"/>
    </row>
    <row r="190" spans="1:5" s="29" customFormat="1">
      <c r="A190" s="60"/>
      <c r="B190" s="61"/>
      <c r="C190" s="66"/>
      <c r="D190" s="126"/>
    </row>
    <row r="191" spans="1:5" s="29" customFormat="1">
      <c r="A191" s="67"/>
      <c r="B191" s="61"/>
      <c r="C191" s="66"/>
      <c r="D191" s="126"/>
    </row>
    <row r="192" spans="1:5" s="29" customFormat="1">
      <c r="A192" s="70"/>
      <c r="B192" s="61"/>
      <c r="C192" s="61"/>
      <c r="D192" s="128"/>
    </row>
    <row r="193" spans="1:4" s="29" customFormat="1">
      <c r="A193" s="70"/>
      <c r="B193" s="61"/>
      <c r="C193" s="66"/>
      <c r="D193" s="128"/>
    </row>
    <row r="194" spans="1:4" s="29" customFormat="1">
      <c r="A194" s="62"/>
      <c r="B194" s="66"/>
      <c r="C194" s="66"/>
      <c r="D194" s="127"/>
    </row>
    <row r="195" spans="1:4" s="29" customFormat="1">
      <c r="A195" s="67"/>
      <c r="B195" s="61"/>
      <c r="C195" s="68"/>
      <c r="D195" s="127"/>
    </row>
    <row r="196" spans="1:4" s="29" customFormat="1">
      <c r="A196" s="67"/>
      <c r="B196" s="61"/>
      <c r="C196" s="61"/>
      <c r="D196" s="126"/>
    </row>
    <row r="197" spans="1:4" s="29" customFormat="1">
      <c r="A197" s="65"/>
      <c r="B197" s="60"/>
      <c r="C197" s="61"/>
      <c r="D197" s="128"/>
    </row>
    <row r="198" spans="1:4" s="29" customFormat="1">
      <c r="A198" s="65"/>
      <c r="B198" s="60"/>
      <c r="C198" s="66"/>
      <c r="D198" s="128"/>
    </row>
    <row r="199" spans="1:4" s="29" customFormat="1">
      <c r="A199" s="60"/>
      <c r="B199" s="60"/>
      <c r="C199" s="66"/>
      <c r="D199" s="126"/>
    </row>
    <row r="200" spans="1:4" s="29" customFormat="1">
      <c r="A200" s="60"/>
      <c r="B200" s="60"/>
      <c r="C200" s="66"/>
      <c r="D200" s="126"/>
    </row>
    <row r="201" spans="1:4" s="29" customFormat="1">
      <c r="A201" s="71"/>
      <c r="B201" s="71"/>
      <c r="C201" s="61"/>
      <c r="D201" s="129"/>
    </row>
    <row r="202" spans="1:4" s="29" customFormat="1">
      <c r="A202" s="28"/>
      <c r="B202" s="31"/>
      <c r="C202" s="73"/>
      <c r="D202" s="130"/>
    </row>
    <row r="203" spans="1:4" s="29" customFormat="1">
      <c r="A203" s="31"/>
      <c r="B203" s="31"/>
      <c r="C203" s="31"/>
      <c r="D203" s="130"/>
    </row>
    <row r="204" spans="1:4" s="29" customFormat="1">
      <c r="C204" s="31"/>
      <c r="D204" s="131"/>
    </row>
    <row r="205" spans="1:4" s="29" customFormat="1">
      <c r="D205" s="131"/>
    </row>
    <row r="206" spans="1:4" s="29" customFormat="1">
      <c r="D206" s="131"/>
    </row>
    <row r="207" spans="1:4" s="29" customFormat="1">
      <c r="D207" s="131"/>
    </row>
    <row r="208" spans="1:4" s="29" customFormat="1">
      <c r="D208" s="131"/>
    </row>
    <row r="209" spans="4:4" s="29" customFormat="1">
      <c r="D209" s="131"/>
    </row>
    <row r="210" spans="4:4" s="29" customFormat="1">
      <c r="D210" s="131"/>
    </row>
    <row r="211" spans="4:4" s="29" customFormat="1">
      <c r="D211" s="131"/>
    </row>
    <row r="212" spans="4:4" s="29" customFormat="1">
      <c r="D212" s="131"/>
    </row>
    <row r="213" spans="4:4" s="29" customFormat="1">
      <c r="D213" s="131"/>
    </row>
    <row r="214" spans="4:4" s="29" customFormat="1">
      <c r="D214" s="131"/>
    </row>
    <row r="215" spans="4:4" s="29" customFormat="1">
      <c r="D215" s="131"/>
    </row>
    <row r="216" spans="4:4" s="29" customFormat="1">
      <c r="D216" s="131"/>
    </row>
    <row r="217" spans="4:4" s="29" customFormat="1">
      <c r="D217" s="131"/>
    </row>
    <row r="218" spans="4:4" s="29" customFormat="1">
      <c r="D218" s="131"/>
    </row>
    <row r="219" spans="4:4" s="29" customFormat="1">
      <c r="D219" s="131"/>
    </row>
    <row r="220" spans="4:4" s="29" customFormat="1">
      <c r="D220" s="131"/>
    </row>
    <row r="221" spans="4:4" s="29" customFormat="1">
      <c r="D221" s="131"/>
    </row>
    <row r="222" spans="4:4" s="29" customFormat="1">
      <c r="D222" s="131"/>
    </row>
    <row r="223" spans="4:4" s="29" customFormat="1">
      <c r="D223" s="131"/>
    </row>
    <row r="224" spans="4:4" s="29" customFormat="1">
      <c r="D224" s="131"/>
    </row>
    <row r="225" spans="4:4" s="29" customFormat="1">
      <c r="D225" s="131"/>
    </row>
    <row r="226" spans="4:4" s="29" customFormat="1">
      <c r="D226" s="131"/>
    </row>
    <row r="227" spans="4:4" s="29" customFormat="1">
      <c r="D227" s="131"/>
    </row>
    <row r="228" spans="4:4" s="29" customFormat="1">
      <c r="D228" s="131"/>
    </row>
    <row r="229" spans="4:4" s="29" customFormat="1">
      <c r="D229" s="131"/>
    </row>
    <row r="230" spans="4:4" s="29" customFormat="1">
      <c r="D230" s="131"/>
    </row>
    <row r="231" spans="4:4" s="29" customFormat="1">
      <c r="D231" s="131"/>
    </row>
    <row r="232" spans="4:4" s="29" customFormat="1">
      <c r="D232" s="131"/>
    </row>
    <row r="233" spans="4:4" s="29" customFormat="1">
      <c r="D233" s="131"/>
    </row>
    <row r="234" spans="4:4" s="29" customFormat="1">
      <c r="D234" s="131"/>
    </row>
    <row r="235" spans="4:4" s="29" customFormat="1">
      <c r="D235" s="131"/>
    </row>
    <row r="236" spans="4:4" s="29" customFormat="1">
      <c r="D236" s="131"/>
    </row>
    <row r="237" spans="4:4" s="29" customFormat="1">
      <c r="D237" s="131"/>
    </row>
    <row r="238" spans="4:4" s="29" customFormat="1">
      <c r="D238" s="131"/>
    </row>
    <row r="239" spans="4:4" s="29" customFormat="1">
      <c r="D239" s="131"/>
    </row>
    <row r="240" spans="4:4" s="29" customFormat="1">
      <c r="D240" s="131"/>
    </row>
    <row r="241" spans="4:4" s="29" customFormat="1">
      <c r="D241" s="131"/>
    </row>
    <row r="242" spans="4:4" s="29" customFormat="1">
      <c r="D242" s="131"/>
    </row>
    <row r="243" spans="4:4" s="29" customFormat="1">
      <c r="D243" s="131"/>
    </row>
    <row r="244" spans="4:4" s="29" customFormat="1">
      <c r="D244" s="131"/>
    </row>
    <row r="245" spans="4:4" s="29" customFormat="1">
      <c r="D245" s="131"/>
    </row>
    <row r="246" spans="4:4" s="29" customFormat="1">
      <c r="D246" s="131"/>
    </row>
    <row r="247" spans="4:4" s="29" customFormat="1">
      <c r="D247" s="131"/>
    </row>
    <row r="248" spans="4:4" s="29" customFormat="1">
      <c r="D248" s="131"/>
    </row>
    <row r="249" spans="4:4" s="29" customFormat="1">
      <c r="D249" s="131"/>
    </row>
    <row r="250" spans="4:4" s="29" customFormat="1">
      <c r="D250" s="131"/>
    </row>
    <row r="251" spans="4:4" s="29" customFormat="1">
      <c r="D251" s="131"/>
    </row>
    <row r="252" spans="4:4" s="29" customFormat="1">
      <c r="D252" s="131"/>
    </row>
    <row r="253" spans="4:4" s="29" customFormat="1">
      <c r="D253" s="131"/>
    </row>
    <row r="254" spans="4:4" s="29" customFormat="1">
      <c r="D254" s="131"/>
    </row>
    <row r="255" spans="4:4" s="29" customFormat="1">
      <c r="D255" s="131"/>
    </row>
    <row r="256" spans="4:4" s="29" customFormat="1">
      <c r="D256" s="131"/>
    </row>
    <row r="257" spans="4:4" s="29" customFormat="1">
      <c r="D257" s="131"/>
    </row>
    <row r="258" spans="4:4" s="29" customFormat="1">
      <c r="D258" s="131"/>
    </row>
    <row r="259" spans="4:4" s="29" customFormat="1">
      <c r="D259" s="131"/>
    </row>
    <row r="260" spans="4:4" s="29" customFormat="1">
      <c r="D260" s="131"/>
    </row>
    <row r="261" spans="4:4" s="29" customFormat="1">
      <c r="D261" s="131"/>
    </row>
    <row r="262" spans="4:4" s="29" customFormat="1">
      <c r="D262" s="131"/>
    </row>
    <row r="263" spans="4:4" s="29" customFormat="1">
      <c r="D263" s="131"/>
    </row>
    <row r="264" spans="4:4" s="29" customFormat="1">
      <c r="D264" s="131"/>
    </row>
    <row r="265" spans="4:4" s="29" customFormat="1">
      <c r="D265" s="131"/>
    </row>
    <row r="266" spans="4:4" s="29" customFormat="1">
      <c r="D266" s="131"/>
    </row>
    <row r="267" spans="4:4" s="29" customFormat="1">
      <c r="D267" s="131"/>
    </row>
    <row r="268" spans="4:4" s="29" customFormat="1">
      <c r="D268" s="131"/>
    </row>
    <row r="269" spans="4:4" s="29" customFormat="1">
      <c r="D269" s="131"/>
    </row>
    <row r="270" spans="4:4" s="29" customFormat="1">
      <c r="D270" s="131"/>
    </row>
    <row r="271" spans="4:4" s="29" customFormat="1">
      <c r="D271" s="131"/>
    </row>
    <row r="272" spans="4:4" s="29" customFormat="1">
      <c r="D272" s="131"/>
    </row>
    <row r="273" spans="4:4" s="29" customFormat="1">
      <c r="D273" s="131"/>
    </row>
    <row r="274" spans="4:4" s="29" customFormat="1">
      <c r="D274" s="131"/>
    </row>
    <row r="275" spans="4:4" s="29" customFormat="1">
      <c r="D275" s="131"/>
    </row>
    <row r="276" spans="4:4" s="29" customFormat="1">
      <c r="D276" s="131"/>
    </row>
    <row r="277" spans="4:4" s="29" customFormat="1">
      <c r="D277" s="131"/>
    </row>
    <row r="278" spans="4:4" s="29" customFormat="1">
      <c r="D278" s="131"/>
    </row>
    <row r="279" spans="4:4" s="29" customFormat="1">
      <c r="D279" s="131"/>
    </row>
    <row r="280" spans="4:4" s="29" customFormat="1">
      <c r="D280" s="131"/>
    </row>
    <row r="281" spans="4:4" s="29" customFormat="1">
      <c r="D281" s="131"/>
    </row>
    <row r="282" spans="4:4" s="29" customFormat="1">
      <c r="D282" s="131"/>
    </row>
    <row r="283" spans="4:4" s="29" customFormat="1">
      <c r="D283" s="131"/>
    </row>
    <row r="284" spans="4:4" s="29" customFormat="1">
      <c r="D284" s="131"/>
    </row>
    <row r="285" spans="4:4" s="29" customFormat="1">
      <c r="D285" s="131"/>
    </row>
    <row r="286" spans="4:4" s="29" customFormat="1">
      <c r="D286" s="131"/>
    </row>
    <row r="287" spans="4:4" s="29" customFormat="1">
      <c r="D287" s="131"/>
    </row>
    <row r="288" spans="4:4" s="29" customFormat="1">
      <c r="D288" s="131"/>
    </row>
    <row r="289" spans="4:4" s="29" customFormat="1">
      <c r="D289" s="131"/>
    </row>
    <row r="290" spans="4:4" s="29" customFormat="1">
      <c r="D290" s="131"/>
    </row>
    <row r="291" spans="4:4" s="29" customFormat="1">
      <c r="D291" s="131"/>
    </row>
    <row r="292" spans="4:4" s="29" customFormat="1">
      <c r="D292" s="131"/>
    </row>
    <row r="293" spans="4:4" s="29" customFormat="1">
      <c r="D293" s="131"/>
    </row>
    <row r="294" spans="4:4" s="29" customFormat="1">
      <c r="D294" s="131"/>
    </row>
    <row r="295" spans="4:4" s="29" customFormat="1">
      <c r="D295" s="131"/>
    </row>
    <row r="296" spans="4:4" s="29" customFormat="1">
      <c r="D296" s="131"/>
    </row>
    <row r="297" spans="4:4" s="29" customFormat="1">
      <c r="D297" s="131"/>
    </row>
    <row r="298" spans="4:4" s="29" customFormat="1">
      <c r="D298" s="131"/>
    </row>
    <row r="299" spans="4:4" s="29" customFormat="1">
      <c r="D299" s="131"/>
    </row>
    <row r="300" spans="4:4" s="29" customFormat="1">
      <c r="D300" s="131"/>
    </row>
    <row r="301" spans="4:4" s="29" customFormat="1">
      <c r="D301" s="131"/>
    </row>
    <row r="302" spans="4:4" s="29" customFormat="1">
      <c r="D302" s="131"/>
    </row>
    <row r="303" spans="4:4" s="29" customFormat="1">
      <c r="D303" s="131"/>
    </row>
    <row r="304" spans="4:4" s="29" customFormat="1">
      <c r="D304" s="131"/>
    </row>
    <row r="305" spans="4:4" s="29" customFormat="1">
      <c r="D305" s="131"/>
    </row>
    <row r="306" spans="4:4" s="29" customFormat="1">
      <c r="D306" s="131"/>
    </row>
    <row r="307" spans="4:4" s="29" customFormat="1">
      <c r="D307" s="131"/>
    </row>
    <row r="308" spans="4:4" s="29" customFormat="1">
      <c r="D308" s="131"/>
    </row>
    <row r="309" spans="4:4" s="29" customFormat="1">
      <c r="D309" s="131"/>
    </row>
    <row r="310" spans="4:4" s="29" customFormat="1">
      <c r="D310" s="131"/>
    </row>
    <row r="311" spans="4:4" s="29" customFormat="1">
      <c r="D311" s="131"/>
    </row>
    <row r="312" spans="4:4" s="29" customFormat="1">
      <c r="D312" s="131"/>
    </row>
    <row r="313" spans="4:4" s="29" customFormat="1">
      <c r="D313" s="131"/>
    </row>
    <row r="314" spans="4:4" s="29" customFormat="1">
      <c r="D314" s="131"/>
    </row>
    <row r="315" spans="4:4" s="29" customFormat="1">
      <c r="D315" s="131"/>
    </row>
    <row r="316" spans="4:4" s="29" customFormat="1">
      <c r="D316" s="131"/>
    </row>
    <row r="317" spans="4:4" s="29" customFormat="1">
      <c r="D317" s="131"/>
    </row>
    <row r="318" spans="4:4" s="29" customFormat="1">
      <c r="D318" s="131"/>
    </row>
    <row r="319" spans="4:4" s="29" customFormat="1">
      <c r="D319" s="131"/>
    </row>
    <row r="320" spans="4:4" s="29" customFormat="1">
      <c r="D320" s="131"/>
    </row>
    <row r="321" spans="4:4" s="29" customFormat="1">
      <c r="D321" s="131"/>
    </row>
    <row r="322" spans="4:4" s="29" customFormat="1">
      <c r="D322" s="131"/>
    </row>
    <row r="323" spans="4:4" s="29" customFormat="1">
      <c r="D323" s="131"/>
    </row>
    <row r="324" spans="4:4" s="29" customFormat="1">
      <c r="D324" s="131"/>
    </row>
    <row r="325" spans="4:4" s="29" customFormat="1">
      <c r="D325" s="131"/>
    </row>
    <row r="326" spans="4:4" s="29" customFormat="1">
      <c r="D326" s="131"/>
    </row>
    <row r="327" spans="4:4" s="29" customFormat="1">
      <c r="D327" s="131"/>
    </row>
    <row r="328" spans="4:4" s="29" customFormat="1">
      <c r="D328" s="131"/>
    </row>
    <row r="329" spans="4:4" s="29" customFormat="1">
      <c r="D329" s="131"/>
    </row>
    <row r="330" spans="4:4" s="29" customFormat="1">
      <c r="D330" s="131"/>
    </row>
    <row r="331" spans="4:4" s="29" customFormat="1">
      <c r="D331" s="131"/>
    </row>
    <row r="332" spans="4:4" s="29" customFormat="1">
      <c r="D332" s="131"/>
    </row>
    <row r="333" spans="4:4" s="29" customFormat="1">
      <c r="D333" s="131"/>
    </row>
    <row r="334" spans="4:4" s="29" customFormat="1">
      <c r="D334" s="131"/>
    </row>
    <row r="335" spans="4:4" s="29" customFormat="1">
      <c r="D335" s="131"/>
    </row>
    <row r="336" spans="4:4" s="29" customFormat="1">
      <c r="D336" s="131"/>
    </row>
    <row r="337" spans="4:4" s="29" customFormat="1">
      <c r="D337" s="131"/>
    </row>
    <row r="338" spans="4:4" s="29" customFormat="1">
      <c r="D338" s="131"/>
    </row>
    <row r="339" spans="4:4" s="29" customFormat="1">
      <c r="D339" s="131"/>
    </row>
    <row r="340" spans="4:4" s="29" customFormat="1">
      <c r="D340" s="131"/>
    </row>
    <row r="341" spans="4:4" s="29" customFormat="1">
      <c r="D341" s="131"/>
    </row>
    <row r="342" spans="4:4" s="29" customFormat="1">
      <c r="D342" s="131"/>
    </row>
    <row r="343" spans="4:4" s="29" customFormat="1">
      <c r="D343" s="131"/>
    </row>
    <row r="344" spans="4:4" s="29" customFormat="1">
      <c r="D344" s="131"/>
    </row>
    <row r="345" spans="4:4" s="29" customFormat="1">
      <c r="D345" s="131"/>
    </row>
    <row r="346" spans="4:4" s="29" customFormat="1">
      <c r="D346" s="131"/>
    </row>
    <row r="347" spans="4:4" s="29" customFormat="1">
      <c r="D347" s="131"/>
    </row>
    <row r="348" spans="4:4" s="29" customFormat="1">
      <c r="D348" s="131"/>
    </row>
    <row r="349" spans="4:4" s="29" customFormat="1">
      <c r="D349" s="131"/>
    </row>
    <row r="350" spans="4:4" s="29" customFormat="1">
      <c r="D350" s="131"/>
    </row>
    <row r="351" spans="4:4" s="29" customFormat="1">
      <c r="D351" s="131"/>
    </row>
    <row r="352" spans="4:4" s="29" customFormat="1">
      <c r="D352" s="131"/>
    </row>
    <row r="353" spans="4:4" s="29" customFormat="1">
      <c r="D353" s="131"/>
    </row>
    <row r="354" spans="4:4" s="29" customFormat="1">
      <c r="D354" s="131"/>
    </row>
    <row r="355" spans="4:4" s="29" customFormat="1">
      <c r="D355" s="131"/>
    </row>
    <row r="356" spans="4:4" s="29" customFormat="1">
      <c r="D356" s="131"/>
    </row>
    <row r="357" spans="4:4" s="29" customFormat="1">
      <c r="D357" s="131"/>
    </row>
    <row r="358" spans="4:4" s="29" customFormat="1">
      <c r="D358" s="131"/>
    </row>
    <row r="359" spans="4:4" s="29" customFormat="1">
      <c r="D359" s="131"/>
    </row>
    <row r="360" spans="4:4" s="29" customFormat="1">
      <c r="D360" s="131"/>
    </row>
    <row r="361" spans="4:4" s="29" customFormat="1">
      <c r="D361" s="131"/>
    </row>
    <row r="362" spans="4:4" s="29" customFormat="1">
      <c r="D362" s="131"/>
    </row>
    <row r="363" spans="4:4" s="29" customFormat="1">
      <c r="D363" s="131"/>
    </row>
    <row r="364" spans="4:4" s="29" customFormat="1">
      <c r="D364" s="131"/>
    </row>
    <row r="365" spans="4:4" s="29" customFormat="1">
      <c r="D365" s="131"/>
    </row>
    <row r="366" spans="4:4" s="29" customFormat="1">
      <c r="D366" s="131"/>
    </row>
    <row r="367" spans="4:4" s="29" customFormat="1">
      <c r="D367" s="131"/>
    </row>
    <row r="368" spans="4:4" s="29" customFormat="1">
      <c r="D368" s="131"/>
    </row>
    <row r="369" spans="4:4" s="29" customFormat="1">
      <c r="D369" s="131"/>
    </row>
    <row r="370" spans="4:4" s="29" customFormat="1">
      <c r="D370" s="131"/>
    </row>
    <row r="371" spans="4:4" s="29" customFormat="1">
      <c r="D371" s="131"/>
    </row>
    <row r="372" spans="4:4" s="29" customFormat="1">
      <c r="D372" s="131"/>
    </row>
    <row r="373" spans="4:4" s="29" customFormat="1">
      <c r="D373" s="131"/>
    </row>
    <row r="374" spans="4:4" s="29" customFormat="1">
      <c r="D374" s="131"/>
    </row>
    <row r="375" spans="4:4" s="29" customFormat="1">
      <c r="D375" s="131"/>
    </row>
    <row r="376" spans="4:4" s="29" customFormat="1">
      <c r="D376" s="131"/>
    </row>
    <row r="377" spans="4:4" s="29" customFormat="1">
      <c r="D377" s="131"/>
    </row>
    <row r="378" spans="4:4" s="29" customFormat="1">
      <c r="D378" s="131"/>
    </row>
    <row r="379" spans="4:4" s="29" customFormat="1">
      <c r="D379" s="131"/>
    </row>
    <row r="380" spans="4:4" s="29" customFormat="1">
      <c r="D380" s="131"/>
    </row>
    <row r="381" spans="4:4" s="29" customFormat="1">
      <c r="D381" s="131"/>
    </row>
    <row r="382" spans="4:4" s="29" customFormat="1">
      <c r="D382" s="131"/>
    </row>
    <row r="383" spans="4:4" s="29" customFormat="1">
      <c r="D383" s="131"/>
    </row>
    <row r="384" spans="4:4" s="29" customFormat="1">
      <c r="D384" s="131"/>
    </row>
    <row r="385" spans="4:4" s="29" customFormat="1">
      <c r="D385" s="131"/>
    </row>
    <row r="386" spans="4:4" s="29" customFormat="1">
      <c r="D386" s="131"/>
    </row>
    <row r="387" spans="4:4" s="29" customFormat="1">
      <c r="D387" s="131"/>
    </row>
    <row r="388" spans="4:4" s="29" customFormat="1">
      <c r="D388" s="131"/>
    </row>
    <row r="389" spans="4:4" s="29" customFormat="1">
      <c r="D389" s="131"/>
    </row>
    <row r="390" spans="4:4" s="29" customFormat="1">
      <c r="D390" s="131"/>
    </row>
    <row r="391" spans="4:4" s="29" customFormat="1">
      <c r="D391" s="131"/>
    </row>
    <row r="392" spans="4:4" s="29" customFormat="1">
      <c r="D392" s="131"/>
    </row>
    <row r="393" spans="4:4" s="29" customFormat="1">
      <c r="D393" s="131"/>
    </row>
    <row r="394" spans="4:4" s="29" customFormat="1">
      <c r="D394" s="131"/>
    </row>
    <row r="395" spans="4:4" s="29" customFormat="1">
      <c r="D395" s="131"/>
    </row>
    <row r="396" spans="4:4" s="29" customFormat="1">
      <c r="D396" s="131"/>
    </row>
    <row r="397" spans="4:4" s="29" customFormat="1">
      <c r="D397" s="131"/>
    </row>
    <row r="398" spans="4:4" s="29" customFormat="1">
      <c r="D398" s="131"/>
    </row>
    <row r="399" spans="4:4" s="29" customFormat="1">
      <c r="D399" s="131"/>
    </row>
    <row r="400" spans="4:4" s="29" customFormat="1">
      <c r="D400" s="131"/>
    </row>
    <row r="401" spans="4:4" s="29" customFormat="1">
      <c r="D401" s="131"/>
    </row>
    <row r="402" spans="4:4" s="29" customFormat="1">
      <c r="D402" s="131"/>
    </row>
    <row r="403" spans="4:4" s="29" customFormat="1">
      <c r="D403" s="131"/>
    </row>
    <row r="404" spans="4:4" s="29" customFormat="1">
      <c r="D404" s="131"/>
    </row>
    <row r="405" spans="4:4" s="29" customFormat="1">
      <c r="D405" s="131"/>
    </row>
    <row r="406" spans="4:4" s="29" customFormat="1">
      <c r="D406" s="131"/>
    </row>
    <row r="407" spans="4:4" s="29" customFormat="1">
      <c r="D407" s="131"/>
    </row>
    <row r="408" spans="4:4" s="29" customFormat="1">
      <c r="D408" s="131"/>
    </row>
    <row r="409" spans="4:4" s="29" customFormat="1">
      <c r="D409" s="131"/>
    </row>
    <row r="410" spans="4:4" s="29" customFormat="1">
      <c r="D410" s="131"/>
    </row>
    <row r="411" spans="4:4" s="29" customFormat="1">
      <c r="D411" s="131"/>
    </row>
    <row r="412" spans="4:4" s="29" customFormat="1">
      <c r="D412" s="131"/>
    </row>
    <row r="413" spans="4:4" s="29" customFormat="1">
      <c r="D413" s="131"/>
    </row>
    <row r="414" spans="4:4" s="29" customFormat="1">
      <c r="D414" s="131"/>
    </row>
    <row r="415" spans="4:4" s="29" customFormat="1">
      <c r="D415" s="131"/>
    </row>
    <row r="416" spans="4:4" s="29" customFormat="1">
      <c r="D416" s="131"/>
    </row>
    <row r="417" spans="4:4" s="29" customFormat="1">
      <c r="D417" s="131"/>
    </row>
    <row r="418" spans="4:4" s="29" customFormat="1">
      <c r="D418" s="131"/>
    </row>
    <row r="419" spans="4:4" s="29" customFormat="1">
      <c r="D419" s="131"/>
    </row>
    <row r="420" spans="4:4" s="29" customFormat="1">
      <c r="D420" s="131"/>
    </row>
    <row r="421" spans="4:4" s="29" customFormat="1">
      <c r="D421" s="131"/>
    </row>
    <row r="422" spans="4:4" s="29" customFormat="1">
      <c r="D422" s="131"/>
    </row>
    <row r="423" spans="4:4" s="29" customFormat="1">
      <c r="D423" s="131"/>
    </row>
    <row r="424" spans="4:4" s="29" customFormat="1">
      <c r="D424" s="131"/>
    </row>
    <row r="425" spans="4:4" s="29" customFormat="1">
      <c r="D425" s="131"/>
    </row>
    <row r="426" spans="4:4" s="29" customFormat="1">
      <c r="D426" s="131"/>
    </row>
    <row r="427" spans="4:4" s="29" customFormat="1">
      <c r="D427" s="131"/>
    </row>
    <row r="428" spans="4:4" s="29" customFormat="1">
      <c r="D428" s="131"/>
    </row>
    <row r="429" spans="4:4" s="29" customFormat="1">
      <c r="D429" s="131"/>
    </row>
    <row r="430" spans="4:4" s="29" customFormat="1">
      <c r="D430" s="131"/>
    </row>
    <row r="431" spans="4:4" s="29" customFormat="1">
      <c r="D431" s="131"/>
    </row>
    <row r="432" spans="4:4" s="29" customFormat="1">
      <c r="D432" s="131"/>
    </row>
    <row r="433" spans="4:4" s="29" customFormat="1">
      <c r="D433" s="131"/>
    </row>
    <row r="434" spans="4:4" s="29" customFormat="1">
      <c r="D434" s="131"/>
    </row>
    <row r="435" spans="4:4" s="29" customFormat="1">
      <c r="D435" s="131"/>
    </row>
    <row r="436" spans="4:4" s="29" customFormat="1">
      <c r="D436" s="131"/>
    </row>
    <row r="437" spans="4:4" s="29" customFormat="1">
      <c r="D437" s="131"/>
    </row>
    <row r="438" spans="4:4" s="29" customFormat="1">
      <c r="D438" s="131"/>
    </row>
    <row r="439" spans="4:4" s="29" customFormat="1">
      <c r="D439" s="131"/>
    </row>
    <row r="440" spans="4:4" s="29" customFormat="1">
      <c r="D440" s="131"/>
    </row>
    <row r="441" spans="4:4" s="29" customFormat="1">
      <c r="D441" s="131"/>
    </row>
    <row r="442" spans="4:4" s="29" customFormat="1">
      <c r="D442" s="131"/>
    </row>
    <row r="443" spans="4:4" s="29" customFormat="1">
      <c r="D443" s="131"/>
    </row>
    <row r="444" spans="4:4" s="29" customFormat="1">
      <c r="D444" s="131"/>
    </row>
    <row r="445" spans="4:4" s="29" customFormat="1">
      <c r="D445" s="131"/>
    </row>
    <row r="446" spans="4:4" s="29" customFormat="1">
      <c r="D446" s="131"/>
    </row>
    <row r="447" spans="4:4" s="29" customFormat="1">
      <c r="D447" s="131"/>
    </row>
    <row r="448" spans="4:4" s="29" customFormat="1">
      <c r="D448" s="131"/>
    </row>
    <row r="449" spans="4:4" s="29" customFormat="1">
      <c r="D449" s="131"/>
    </row>
    <row r="450" spans="4:4" s="29" customFormat="1">
      <c r="D450" s="131"/>
    </row>
    <row r="451" spans="4:4" s="29" customFormat="1">
      <c r="D451" s="131"/>
    </row>
    <row r="452" spans="4:4" s="29" customFormat="1">
      <c r="D452" s="131"/>
    </row>
    <row r="453" spans="4:4" s="29" customFormat="1">
      <c r="D453" s="131"/>
    </row>
    <row r="454" spans="4:4" s="29" customFormat="1">
      <c r="D454" s="131"/>
    </row>
    <row r="455" spans="4:4" s="29" customFormat="1">
      <c r="D455" s="131"/>
    </row>
    <row r="456" spans="4:4" s="29" customFormat="1">
      <c r="D456" s="131"/>
    </row>
    <row r="457" spans="4:4" s="29" customFormat="1">
      <c r="D457" s="131"/>
    </row>
    <row r="458" spans="4:4" s="29" customFormat="1">
      <c r="D458" s="131"/>
    </row>
    <row r="459" spans="4:4" s="29" customFormat="1">
      <c r="D459" s="131"/>
    </row>
    <row r="460" spans="4:4" s="29" customFormat="1">
      <c r="D460" s="131"/>
    </row>
    <row r="461" spans="4:4" s="29" customFormat="1">
      <c r="D461" s="131"/>
    </row>
    <row r="462" spans="4:4" s="29" customFormat="1">
      <c r="D462" s="131"/>
    </row>
    <row r="463" spans="4:4" s="29" customFormat="1">
      <c r="D463" s="131"/>
    </row>
    <row r="464" spans="4:4" s="29" customFormat="1">
      <c r="D464" s="131"/>
    </row>
    <row r="465" spans="4:4" s="29" customFormat="1">
      <c r="D465" s="131"/>
    </row>
    <row r="466" spans="4:4" s="29" customFormat="1">
      <c r="D466" s="131"/>
    </row>
    <row r="467" spans="4:4" s="29" customFormat="1">
      <c r="D467" s="131"/>
    </row>
    <row r="468" spans="4:4" s="29" customFormat="1">
      <c r="D468" s="131"/>
    </row>
    <row r="469" spans="4:4" s="29" customFormat="1">
      <c r="D469" s="131"/>
    </row>
    <row r="470" spans="4:4" s="29" customFormat="1">
      <c r="D470" s="131"/>
    </row>
    <row r="471" spans="4:4" s="29" customFormat="1">
      <c r="D471" s="131"/>
    </row>
    <row r="472" spans="4:4" s="29" customFormat="1">
      <c r="D472" s="131"/>
    </row>
    <row r="473" spans="4:4" s="29" customFormat="1">
      <c r="D473" s="131"/>
    </row>
    <row r="474" spans="4:4" s="29" customFormat="1">
      <c r="D474" s="131"/>
    </row>
    <row r="475" spans="4:4" s="29" customFormat="1">
      <c r="D475" s="131"/>
    </row>
    <row r="476" spans="4:4" s="29" customFormat="1">
      <c r="D476" s="131"/>
    </row>
    <row r="477" spans="4:4" s="29" customFormat="1">
      <c r="D477" s="131"/>
    </row>
    <row r="478" spans="4:4" s="29" customFormat="1">
      <c r="D478" s="131"/>
    </row>
    <row r="479" spans="4:4" s="29" customFormat="1">
      <c r="D479" s="131"/>
    </row>
    <row r="480" spans="4:4" s="29" customFormat="1">
      <c r="D480" s="131"/>
    </row>
    <row r="481" spans="4:4" s="29" customFormat="1">
      <c r="D481" s="131"/>
    </row>
    <row r="482" spans="4:4" s="29" customFormat="1">
      <c r="D482" s="131"/>
    </row>
    <row r="483" spans="4:4" s="29" customFormat="1">
      <c r="D483" s="131"/>
    </row>
    <row r="484" spans="4:4" s="29" customFormat="1">
      <c r="D484" s="131"/>
    </row>
    <row r="485" spans="4:4" s="29" customFormat="1">
      <c r="D485" s="131"/>
    </row>
    <row r="486" spans="4:4" s="29" customFormat="1">
      <c r="D486" s="131"/>
    </row>
    <row r="487" spans="4:4" s="29" customFormat="1">
      <c r="D487" s="131"/>
    </row>
    <row r="488" spans="4:4" s="29" customFormat="1">
      <c r="D488" s="131"/>
    </row>
    <row r="489" spans="4:4" s="29" customFormat="1">
      <c r="D489" s="131"/>
    </row>
    <row r="490" spans="4:4" s="29" customFormat="1">
      <c r="D490" s="131"/>
    </row>
    <row r="491" spans="4:4" s="29" customFormat="1">
      <c r="D491" s="131"/>
    </row>
    <row r="492" spans="4:4" s="29" customFormat="1">
      <c r="D492" s="131"/>
    </row>
    <row r="493" spans="4:4" s="29" customFormat="1">
      <c r="D493" s="131"/>
    </row>
    <row r="494" spans="4:4" s="29" customFormat="1">
      <c r="D494" s="131"/>
    </row>
    <row r="495" spans="4:4" s="29" customFormat="1">
      <c r="D495" s="131"/>
    </row>
    <row r="496" spans="4:4" s="29" customFormat="1">
      <c r="D496" s="131"/>
    </row>
    <row r="497" spans="4:4" s="29" customFormat="1">
      <c r="D497" s="131"/>
    </row>
    <row r="498" spans="4:4" s="29" customFormat="1">
      <c r="D498" s="131"/>
    </row>
    <row r="499" spans="4:4" s="29" customFormat="1">
      <c r="D499" s="131"/>
    </row>
    <row r="500" spans="4:4" s="29" customFormat="1">
      <c r="D500" s="131"/>
    </row>
    <row r="501" spans="4:4" s="29" customFormat="1">
      <c r="D501" s="131"/>
    </row>
    <row r="502" spans="4:4" s="29" customFormat="1">
      <c r="D502" s="131"/>
    </row>
    <row r="503" spans="4:4" s="29" customFormat="1">
      <c r="D503" s="131"/>
    </row>
    <row r="504" spans="4:4" s="29" customFormat="1">
      <c r="D504" s="131"/>
    </row>
    <row r="505" spans="4:4" s="29" customFormat="1">
      <c r="D505" s="131"/>
    </row>
    <row r="506" spans="4:4" s="29" customFormat="1">
      <c r="D506" s="131"/>
    </row>
    <row r="507" spans="4:4" s="29" customFormat="1">
      <c r="D507" s="131"/>
    </row>
    <row r="508" spans="4:4" s="29" customFormat="1">
      <c r="D508" s="131"/>
    </row>
    <row r="509" spans="4:4" s="29" customFormat="1">
      <c r="D509" s="131"/>
    </row>
    <row r="510" spans="4:4" s="29" customFormat="1">
      <c r="D510" s="131"/>
    </row>
    <row r="511" spans="4:4" s="29" customFormat="1">
      <c r="D511" s="131"/>
    </row>
    <row r="512" spans="4:4" s="29" customFormat="1">
      <c r="D512" s="131"/>
    </row>
    <row r="513" spans="4:4" s="29" customFormat="1">
      <c r="D513" s="131"/>
    </row>
    <row r="514" spans="4:4" s="29" customFormat="1">
      <c r="D514" s="131"/>
    </row>
    <row r="515" spans="4:4" s="29" customFormat="1">
      <c r="D515" s="131"/>
    </row>
    <row r="516" spans="4:4" s="29" customFormat="1">
      <c r="D516" s="131"/>
    </row>
    <row r="517" spans="4:4" s="29" customFormat="1">
      <c r="D517" s="131"/>
    </row>
    <row r="518" spans="4:4" s="29" customFormat="1">
      <c r="D518" s="131"/>
    </row>
    <row r="519" spans="4:4" s="29" customFormat="1">
      <c r="D519" s="131"/>
    </row>
    <row r="520" spans="4:4" s="29" customFormat="1">
      <c r="D520" s="131"/>
    </row>
    <row r="521" spans="4:4" s="29" customFormat="1">
      <c r="D521" s="131"/>
    </row>
    <row r="522" spans="4:4" s="29" customFormat="1">
      <c r="D522" s="131"/>
    </row>
    <row r="523" spans="4:4" s="29" customFormat="1">
      <c r="D523" s="131"/>
    </row>
    <row r="524" spans="4:4" s="29" customFormat="1">
      <c r="D524" s="131"/>
    </row>
    <row r="525" spans="4:4" s="29" customFormat="1">
      <c r="D525" s="131"/>
    </row>
    <row r="526" spans="4:4" s="29" customFormat="1">
      <c r="D526" s="131"/>
    </row>
    <row r="527" spans="4:4" s="29" customFormat="1">
      <c r="D527" s="131"/>
    </row>
    <row r="528" spans="4:4" s="29" customFormat="1">
      <c r="D528" s="131"/>
    </row>
    <row r="529" spans="4:4" s="29" customFormat="1">
      <c r="D529" s="131"/>
    </row>
    <row r="530" spans="4:4" s="29" customFormat="1">
      <c r="D530" s="131"/>
    </row>
    <row r="531" spans="4:4" s="29" customFormat="1">
      <c r="D531" s="131"/>
    </row>
    <row r="532" spans="4:4" s="29" customFormat="1">
      <c r="D532" s="131"/>
    </row>
    <row r="533" spans="4:4" s="29" customFormat="1">
      <c r="D533" s="131"/>
    </row>
    <row r="534" spans="4:4" s="29" customFormat="1">
      <c r="D534" s="131"/>
    </row>
    <row r="535" spans="4:4" s="29" customFormat="1">
      <c r="D535" s="131"/>
    </row>
    <row r="536" spans="4:4" s="29" customFormat="1">
      <c r="D536" s="131"/>
    </row>
    <row r="537" spans="4:4" s="29" customFormat="1">
      <c r="D537" s="131"/>
    </row>
    <row r="538" spans="4:4" s="29" customFormat="1">
      <c r="D538" s="131"/>
    </row>
    <row r="539" spans="4:4" s="29" customFormat="1">
      <c r="D539" s="131"/>
    </row>
    <row r="540" spans="4:4" s="29" customFormat="1">
      <c r="D540" s="131"/>
    </row>
    <row r="541" spans="4:4" s="29" customFormat="1">
      <c r="D541" s="131"/>
    </row>
    <row r="542" spans="4:4" s="29" customFormat="1">
      <c r="D542" s="131"/>
    </row>
    <row r="543" spans="4:4" s="29" customFormat="1">
      <c r="D543" s="131"/>
    </row>
    <row r="544" spans="4:4" s="29" customFormat="1">
      <c r="D544" s="131"/>
    </row>
    <row r="545" spans="4:4" s="29" customFormat="1">
      <c r="D545" s="131"/>
    </row>
    <row r="546" spans="4:4" s="29" customFormat="1">
      <c r="D546" s="131"/>
    </row>
    <row r="547" spans="4:4" s="29" customFormat="1">
      <c r="D547" s="131"/>
    </row>
    <row r="548" spans="4:4" s="29" customFormat="1">
      <c r="D548" s="131"/>
    </row>
    <row r="549" spans="4:4" s="29" customFormat="1">
      <c r="D549" s="131"/>
    </row>
    <row r="550" spans="4:4" s="29" customFormat="1">
      <c r="D550" s="131"/>
    </row>
    <row r="551" spans="4:4" s="29" customFormat="1">
      <c r="D551" s="131"/>
    </row>
    <row r="552" spans="4:4" s="29" customFormat="1">
      <c r="D552" s="131"/>
    </row>
    <row r="553" spans="4:4" s="29" customFormat="1">
      <c r="D553" s="131"/>
    </row>
    <row r="554" spans="4:4" s="29" customFormat="1">
      <c r="D554" s="131"/>
    </row>
    <row r="555" spans="4:4" s="29" customFormat="1">
      <c r="D555" s="131"/>
    </row>
    <row r="556" spans="4:4" s="29" customFormat="1">
      <c r="D556" s="131"/>
    </row>
    <row r="557" spans="4:4" s="29" customFormat="1">
      <c r="D557" s="131"/>
    </row>
    <row r="558" spans="4:4" s="29" customFormat="1">
      <c r="D558" s="131"/>
    </row>
    <row r="559" spans="4:4" s="29" customFormat="1">
      <c r="D559" s="131"/>
    </row>
    <row r="560" spans="4:4" s="29" customFormat="1">
      <c r="D560" s="131"/>
    </row>
    <row r="561" spans="4:4" s="29" customFormat="1">
      <c r="D561" s="131"/>
    </row>
    <row r="562" spans="4:4" s="29" customFormat="1">
      <c r="D562" s="131"/>
    </row>
    <row r="563" spans="4:4" s="29" customFormat="1">
      <c r="D563" s="131"/>
    </row>
    <row r="564" spans="4:4" s="29" customFormat="1">
      <c r="D564" s="131"/>
    </row>
    <row r="565" spans="4:4" s="29" customFormat="1">
      <c r="D565" s="131"/>
    </row>
    <row r="566" spans="4:4" s="29" customFormat="1">
      <c r="D566" s="131"/>
    </row>
    <row r="567" spans="4:4" s="29" customFormat="1">
      <c r="D567" s="131"/>
    </row>
    <row r="568" spans="4:4" s="29" customFormat="1">
      <c r="D568" s="131"/>
    </row>
    <row r="569" spans="4:4" s="29" customFormat="1">
      <c r="D569" s="131"/>
    </row>
    <row r="570" spans="4:4" s="29" customFormat="1">
      <c r="D570" s="131"/>
    </row>
    <row r="571" spans="4:4" s="29" customFormat="1">
      <c r="D571" s="131"/>
    </row>
    <row r="572" spans="4:4" s="29" customFormat="1">
      <c r="D572" s="131"/>
    </row>
    <row r="573" spans="4:4" s="29" customFormat="1">
      <c r="D573" s="131"/>
    </row>
    <row r="574" spans="4:4" s="29" customFormat="1">
      <c r="D574" s="131"/>
    </row>
    <row r="575" spans="4:4" s="29" customFormat="1">
      <c r="D575" s="131"/>
    </row>
    <row r="576" spans="4:4" s="29" customFormat="1">
      <c r="D576" s="131"/>
    </row>
    <row r="577" spans="4:4" s="29" customFormat="1">
      <c r="D577" s="131"/>
    </row>
    <row r="578" spans="4:4" s="29" customFormat="1">
      <c r="D578" s="131"/>
    </row>
    <row r="579" spans="4:4" s="29" customFormat="1">
      <c r="D579" s="131"/>
    </row>
    <row r="580" spans="4:4" s="29" customFormat="1">
      <c r="D580" s="131"/>
    </row>
    <row r="581" spans="4:4" s="29" customFormat="1">
      <c r="D581" s="131"/>
    </row>
    <row r="582" spans="4:4" s="29" customFormat="1">
      <c r="D582" s="131"/>
    </row>
    <row r="583" spans="4:4" s="29" customFormat="1">
      <c r="D583" s="131"/>
    </row>
    <row r="584" spans="4:4" s="29" customFormat="1">
      <c r="D584" s="131"/>
    </row>
    <row r="585" spans="4:4" s="29" customFormat="1">
      <c r="D585" s="131"/>
    </row>
    <row r="586" spans="4:4" s="29" customFormat="1">
      <c r="D586" s="131"/>
    </row>
    <row r="587" spans="4:4" s="29" customFormat="1">
      <c r="D587" s="131"/>
    </row>
    <row r="588" spans="4:4" s="29" customFormat="1">
      <c r="D588" s="131"/>
    </row>
    <row r="589" spans="4:4" s="29" customFormat="1">
      <c r="D589" s="131"/>
    </row>
    <row r="590" spans="4:4" s="29" customFormat="1">
      <c r="D590" s="131"/>
    </row>
    <row r="591" spans="4:4" s="29" customFormat="1">
      <c r="D591" s="131"/>
    </row>
    <row r="592" spans="4:4" s="29" customFormat="1">
      <c r="D592" s="131"/>
    </row>
    <row r="593" spans="4:4" s="29" customFormat="1">
      <c r="D593" s="131"/>
    </row>
    <row r="594" spans="4:4" s="29" customFormat="1">
      <c r="D594" s="131"/>
    </row>
    <row r="595" spans="4:4" s="29" customFormat="1">
      <c r="D595" s="131"/>
    </row>
    <row r="596" spans="4:4" s="29" customFormat="1">
      <c r="D596" s="131"/>
    </row>
    <row r="597" spans="4:4" s="29" customFormat="1">
      <c r="D597" s="131"/>
    </row>
    <row r="598" spans="4:4" s="29" customFormat="1">
      <c r="D598" s="131"/>
    </row>
    <row r="599" spans="4:4" s="29" customFormat="1">
      <c r="D599" s="131"/>
    </row>
    <row r="600" spans="4:4" s="29" customFormat="1">
      <c r="D600" s="131"/>
    </row>
    <row r="601" spans="4:4" s="29" customFormat="1">
      <c r="D601" s="131"/>
    </row>
    <row r="602" spans="4:4" s="29" customFormat="1">
      <c r="D602" s="131"/>
    </row>
    <row r="603" spans="4:4" s="29" customFormat="1">
      <c r="D603" s="131"/>
    </row>
    <row r="604" spans="4:4" s="29" customFormat="1">
      <c r="D604" s="131"/>
    </row>
    <row r="605" spans="4:4" s="29" customFormat="1">
      <c r="D605" s="131"/>
    </row>
    <row r="606" spans="4:4" s="29" customFormat="1">
      <c r="D606" s="131"/>
    </row>
    <row r="607" spans="4:4" s="29" customFormat="1">
      <c r="D607" s="131"/>
    </row>
    <row r="608" spans="4:4" s="29" customFormat="1">
      <c r="D608" s="131"/>
    </row>
    <row r="609" spans="1:4" s="29" customFormat="1">
      <c r="D609" s="131"/>
    </row>
    <row r="610" spans="1:4" s="29" customFormat="1">
      <c r="D610" s="131"/>
    </row>
    <row r="611" spans="1:4" s="29" customFormat="1">
      <c r="D611" s="131"/>
    </row>
    <row r="612" spans="1:4" s="29" customFormat="1">
      <c r="D612" s="131"/>
    </row>
    <row r="613" spans="1:4" s="29" customFormat="1">
      <c r="D613" s="131"/>
    </row>
    <row r="614" spans="1:4" s="29" customFormat="1">
      <c r="D614" s="131"/>
    </row>
    <row r="615" spans="1:4" s="29" customFormat="1">
      <c r="D615" s="131"/>
    </row>
    <row r="616" spans="1:4" s="29" customFormat="1">
      <c r="D616" s="131"/>
    </row>
    <row r="617" spans="1:4">
      <c r="A617" s="29"/>
      <c r="B617" s="29"/>
      <c r="C617" s="29"/>
      <c r="D617" s="131"/>
    </row>
    <row r="618" spans="1:4">
      <c r="A618" s="29"/>
      <c r="B618" s="29"/>
      <c r="C618" s="29"/>
      <c r="D618" s="131"/>
    </row>
    <row r="619" spans="1:4">
      <c r="A619" s="29"/>
      <c r="B619" s="29"/>
      <c r="C619" s="29"/>
      <c r="D619" s="131"/>
    </row>
    <row r="620" spans="1:4">
      <c r="A620" s="29"/>
      <c r="B620" s="29"/>
      <c r="C620" s="29"/>
      <c r="D620" s="131"/>
    </row>
    <row r="621" spans="1:4">
      <c r="A621" s="29"/>
      <c r="B621" s="29"/>
      <c r="C621" s="29"/>
      <c r="D621" s="131"/>
    </row>
    <row r="622" spans="1:4">
      <c r="A622" s="29"/>
      <c r="B622" s="29"/>
      <c r="C622" s="29"/>
      <c r="D622" s="131"/>
    </row>
    <row r="623" spans="1:4">
      <c r="A623" s="29"/>
      <c r="B623" s="29"/>
      <c r="C623" s="29"/>
      <c r="D623" s="131"/>
    </row>
    <row r="624" spans="1:4">
      <c r="A624" s="29"/>
      <c r="B624" s="29"/>
      <c r="C624" s="29"/>
      <c r="D624" s="131"/>
    </row>
    <row r="625" spans="1:4">
      <c r="A625" s="29"/>
      <c r="B625" s="29"/>
      <c r="C625" s="29"/>
      <c r="D625" s="131"/>
    </row>
    <row r="626" spans="1:4">
      <c r="A626" s="29"/>
      <c r="B626" s="29"/>
      <c r="C626" s="29"/>
      <c r="D626" s="131"/>
    </row>
    <row r="627" spans="1:4">
      <c r="A627" s="29"/>
      <c r="B627" s="29"/>
      <c r="C627" s="29"/>
      <c r="D627" s="131"/>
    </row>
    <row r="628" spans="1:4">
      <c r="A628" s="29"/>
      <c r="B628" s="29"/>
      <c r="C628" s="29"/>
      <c r="D628" s="131"/>
    </row>
    <row r="629" spans="1:4">
      <c r="A629" s="29"/>
      <c r="B629" s="29"/>
      <c r="C629" s="29"/>
      <c r="D629" s="131"/>
    </row>
    <row r="630" spans="1:4">
      <c r="A630" s="29"/>
      <c r="B630" s="29"/>
      <c r="C630" s="29"/>
      <c r="D630" s="131"/>
    </row>
    <row r="631" spans="1:4">
      <c r="A631" s="29"/>
      <c r="B631" s="29"/>
      <c r="C631" s="29"/>
      <c r="D631" s="131"/>
    </row>
    <row r="632" spans="1:4">
      <c r="A632" s="29"/>
      <c r="B632" s="29"/>
      <c r="C632" s="29"/>
      <c r="D632" s="131"/>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0"/>
  <sheetViews>
    <sheetView zoomScale="78" zoomScaleNormal="78" workbookViewId="0">
      <pane ySplit="11" topLeftCell="A112" activePane="bottomLeft" state="frozen"/>
      <selection pane="bottomLeft" activeCell="B144" sqref="B144"/>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328</v>
      </c>
      <c r="C1" s="398" t="s">
        <v>152</v>
      </c>
      <c r="D1" s="398"/>
      <c r="E1" s="398"/>
    </row>
    <row r="2" spans="1:9">
      <c r="A2" s="398" t="s">
        <v>12</v>
      </c>
      <c r="B2" s="398"/>
      <c r="C2" s="398"/>
      <c r="D2" s="398"/>
      <c r="E2" s="398"/>
    </row>
    <row r="3" spans="1:9">
      <c r="A3" s="398" t="s">
        <v>17</v>
      </c>
      <c r="B3" s="398"/>
      <c r="C3" s="398"/>
      <c r="D3" s="398"/>
      <c r="E3" s="398"/>
    </row>
    <row r="4" spans="1:9">
      <c r="A4" s="398" t="s">
        <v>404</v>
      </c>
      <c r="B4" s="398"/>
      <c r="C4" s="398"/>
      <c r="D4" s="398"/>
      <c r="E4" s="398"/>
    </row>
    <row r="5" spans="1:9">
      <c r="A5" s="398"/>
      <c r="B5" s="398"/>
      <c r="C5" s="398" t="s">
        <v>168</v>
      </c>
      <c r="D5" s="398"/>
      <c r="E5" s="413"/>
    </row>
    <row r="6" spans="1:9" ht="12.75" customHeight="1">
      <c r="A6" s="215" t="s">
        <v>157</v>
      </c>
    </row>
    <row r="7" spans="1:9">
      <c r="A7" s="423" t="s">
        <v>424</v>
      </c>
      <c r="B7" s="423"/>
      <c r="C7" s="423"/>
      <c r="D7" s="423"/>
      <c r="E7" s="31"/>
      <c r="F7" s="31"/>
      <c r="G7" s="29"/>
    </row>
    <row r="8" spans="1:9" ht="52.5" customHeight="1">
      <c r="A8" s="423"/>
      <c r="B8" s="423"/>
      <c r="C8" s="423"/>
      <c r="D8" s="423"/>
      <c r="E8" s="31"/>
      <c r="F8" s="31"/>
    </row>
    <row r="9" spans="1:9">
      <c r="A9" s="432"/>
      <c r="B9" s="432"/>
      <c r="C9" s="432"/>
      <c r="D9" s="432"/>
      <c r="E9" s="31"/>
      <c r="F9" s="31"/>
    </row>
    <row r="10" spans="1:9" ht="12.75" customHeight="1">
      <c r="A10" s="427" t="s">
        <v>2</v>
      </c>
      <c r="B10" s="427" t="s">
        <v>53</v>
      </c>
      <c r="C10" s="427" t="s">
        <v>54</v>
      </c>
      <c r="D10" s="430" t="s">
        <v>366</v>
      </c>
      <c r="E10" s="430" t="s">
        <v>409</v>
      </c>
      <c r="F10" s="431"/>
    </row>
    <row r="11" spans="1:9" ht="51" customHeight="1">
      <c r="A11" s="428"/>
      <c r="B11" s="428"/>
      <c r="C11" s="428"/>
      <c r="D11" s="430"/>
      <c r="E11" s="430"/>
      <c r="F11" s="431"/>
      <c r="G11" s="125"/>
      <c r="H11" s="125"/>
      <c r="I11" s="125"/>
    </row>
    <row r="12" spans="1:9" ht="51.75" customHeight="1">
      <c r="A12" s="186" t="s">
        <v>55</v>
      </c>
      <c r="B12" s="187" t="s">
        <v>185</v>
      </c>
      <c r="C12" s="188"/>
      <c r="D12" s="281">
        <f>D13+D19+D25</f>
        <v>937101.88</v>
      </c>
      <c r="E12" s="281">
        <f>E13+E19+E25</f>
        <v>510000</v>
      </c>
      <c r="F12" s="140"/>
    </row>
    <row r="13" spans="1:9" ht="63.75" customHeight="1">
      <c r="A13" s="82" t="s">
        <v>56</v>
      </c>
      <c r="B13" s="189" t="s">
        <v>186</v>
      </c>
      <c r="C13" s="190"/>
      <c r="D13" s="270">
        <f>D14+D17</f>
        <v>580000</v>
      </c>
      <c r="E13" s="270">
        <f>E14+E17</f>
        <v>300000</v>
      </c>
      <c r="F13" s="134"/>
    </row>
    <row r="14" spans="1:9" ht="67.5" customHeight="1">
      <c r="A14" s="82" t="s">
        <v>266</v>
      </c>
      <c r="B14" s="189" t="s">
        <v>198</v>
      </c>
      <c r="C14" s="190"/>
      <c r="D14" s="270">
        <f t="shared" ref="D14:E15" si="0">D15</f>
        <v>0</v>
      </c>
      <c r="E14" s="270">
        <f t="shared" si="0"/>
        <v>0</v>
      </c>
      <c r="F14" s="134"/>
    </row>
    <row r="15" spans="1:9" ht="70.5" customHeight="1">
      <c r="A15" s="191" t="s">
        <v>57</v>
      </c>
      <c r="B15" s="182" t="s">
        <v>187</v>
      </c>
      <c r="C15" s="182"/>
      <c r="D15" s="270">
        <f t="shared" si="0"/>
        <v>0</v>
      </c>
      <c r="E15" s="270">
        <f t="shared" si="0"/>
        <v>0</v>
      </c>
      <c r="F15" s="134"/>
    </row>
    <row r="16" spans="1:9" ht="36.75" customHeight="1">
      <c r="A16" s="191" t="s">
        <v>72</v>
      </c>
      <c r="B16" s="182"/>
      <c r="C16" s="182">
        <v>500</v>
      </c>
      <c r="D16" s="270">
        <v>0</v>
      </c>
      <c r="E16" s="270">
        <v>0</v>
      </c>
      <c r="F16" s="134"/>
    </row>
    <row r="17" spans="1:6" ht="67.5" customHeight="1">
      <c r="A17" s="191" t="s">
        <v>375</v>
      </c>
      <c r="B17" s="182" t="s">
        <v>376</v>
      </c>
      <c r="C17" s="182"/>
      <c r="D17" s="270">
        <f>D18</f>
        <v>580000</v>
      </c>
      <c r="E17" s="270">
        <f>E18</f>
        <v>300000</v>
      </c>
      <c r="F17" s="38"/>
    </row>
    <row r="18" spans="1:6" ht="46.5" customHeight="1">
      <c r="A18" s="191" t="s">
        <v>73</v>
      </c>
      <c r="B18" s="182"/>
      <c r="C18" s="182">
        <v>200</v>
      </c>
      <c r="D18" s="270">
        <v>580000</v>
      </c>
      <c r="E18" s="270">
        <v>300000</v>
      </c>
      <c r="F18" s="38"/>
    </row>
    <row r="19" spans="1:6" ht="66" customHeight="1">
      <c r="A19" s="82" t="s">
        <v>58</v>
      </c>
      <c r="B19" s="189" t="s">
        <v>188</v>
      </c>
      <c r="C19" s="190"/>
      <c r="D19" s="270">
        <f>D20</f>
        <v>297101.88</v>
      </c>
      <c r="E19" s="270">
        <f>E20</f>
        <v>150000</v>
      </c>
      <c r="F19" s="134"/>
    </row>
    <row r="20" spans="1:6" ht="45" customHeight="1">
      <c r="A20" s="82" t="s">
        <v>267</v>
      </c>
      <c r="B20" s="189" t="s">
        <v>199</v>
      </c>
      <c r="C20" s="190"/>
      <c r="D20" s="270">
        <f>D21+D23</f>
        <v>297101.88</v>
      </c>
      <c r="E20" s="270">
        <v>150000</v>
      </c>
      <c r="F20" s="134"/>
    </row>
    <row r="21" spans="1:6" ht="100.5" customHeight="1">
      <c r="A21" s="191" t="s">
        <v>59</v>
      </c>
      <c r="B21" s="188" t="s">
        <v>189</v>
      </c>
      <c r="C21" s="190"/>
      <c r="D21" s="270">
        <f>D22</f>
        <v>0</v>
      </c>
      <c r="E21" s="270">
        <f>E22</f>
        <v>0</v>
      </c>
      <c r="F21" s="134"/>
    </row>
    <row r="22" spans="1:6" ht="51" customHeight="1">
      <c r="A22" s="191" t="s">
        <v>72</v>
      </c>
      <c r="B22" s="182"/>
      <c r="C22" s="182">
        <v>500</v>
      </c>
      <c r="D22" s="270">
        <v>0</v>
      </c>
      <c r="E22" s="270">
        <v>0</v>
      </c>
      <c r="F22" s="134"/>
    </row>
    <row r="23" spans="1:6" ht="111.75" customHeight="1">
      <c r="A23" s="191" t="s">
        <v>377</v>
      </c>
      <c r="B23" s="188" t="s">
        <v>378</v>
      </c>
      <c r="C23" s="190"/>
      <c r="D23" s="270">
        <f>D24</f>
        <v>297101.88</v>
      </c>
      <c r="E23" s="270">
        <f>E24</f>
        <v>250000</v>
      </c>
      <c r="F23" s="38"/>
    </row>
    <row r="24" spans="1:6" ht="34.5" customHeight="1">
      <c r="A24" s="191" t="s">
        <v>73</v>
      </c>
      <c r="B24" s="182"/>
      <c r="C24" s="182">
        <v>200</v>
      </c>
      <c r="D24" s="270">
        <v>297101.88</v>
      </c>
      <c r="E24" s="270">
        <v>250000</v>
      </c>
      <c r="F24" s="38"/>
    </row>
    <row r="25" spans="1:6" ht="32.25" customHeight="1">
      <c r="A25" s="82" t="s">
        <v>60</v>
      </c>
      <c r="B25" s="189" t="s">
        <v>190</v>
      </c>
      <c r="C25" s="190"/>
      <c r="D25" s="270">
        <f>D26</f>
        <v>60000</v>
      </c>
      <c r="E25" s="270">
        <f>E27+E29</f>
        <v>60000</v>
      </c>
      <c r="F25" s="38"/>
    </row>
    <row r="26" spans="1:6" ht="104.25" customHeight="1">
      <c r="A26" s="82" t="s">
        <v>268</v>
      </c>
      <c r="B26" s="189" t="s">
        <v>200</v>
      </c>
      <c r="C26" s="190"/>
      <c r="D26" s="270">
        <f>D27+D29</f>
        <v>60000</v>
      </c>
      <c r="E26" s="270">
        <f>E27+E29</f>
        <v>60000</v>
      </c>
      <c r="F26" s="38"/>
    </row>
    <row r="27" spans="1:6" ht="74.25" customHeight="1">
      <c r="A27" s="191" t="s">
        <v>61</v>
      </c>
      <c r="B27" s="188" t="s">
        <v>191</v>
      </c>
      <c r="C27" s="190"/>
      <c r="D27" s="270">
        <f>D28</f>
        <v>0</v>
      </c>
      <c r="E27" s="270">
        <f>E28</f>
        <v>0</v>
      </c>
      <c r="F27" s="38"/>
    </row>
    <row r="28" spans="1:6" ht="48" customHeight="1">
      <c r="A28" s="191" t="s">
        <v>72</v>
      </c>
      <c r="B28" s="182"/>
      <c r="C28" s="182">
        <v>500</v>
      </c>
      <c r="D28" s="270">
        <v>0</v>
      </c>
      <c r="E28" s="276">
        <v>0</v>
      </c>
      <c r="F28" s="38"/>
    </row>
    <row r="29" spans="1:6" ht="63" customHeight="1">
      <c r="A29" s="191" t="s">
        <v>379</v>
      </c>
      <c r="B29" s="188" t="s">
        <v>380</v>
      </c>
      <c r="C29" s="190"/>
      <c r="D29" s="270">
        <f>D30</f>
        <v>60000</v>
      </c>
      <c r="E29" s="270">
        <f>E30</f>
        <v>60000</v>
      </c>
      <c r="F29" s="38"/>
    </row>
    <row r="30" spans="1:6" ht="48.75" customHeight="1">
      <c r="A30" s="191" t="s">
        <v>73</v>
      </c>
      <c r="B30" s="182"/>
      <c r="C30" s="182">
        <v>200</v>
      </c>
      <c r="D30" s="270">
        <v>60000</v>
      </c>
      <c r="E30" s="276">
        <v>60000</v>
      </c>
      <c r="F30" s="38"/>
    </row>
    <row r="31" spans="1:6" ht="60" customHeight="1">
      <c r="A31" s="186" t="s">
        <v>62</v>
      </c>
      <c r="B31" s="187" t="s">
        <v>192</v>
      </c>
      <c r="C31" s="190"/>
      <c r="D31" s="270">
        <f>D32</f>
        <v>80000</v>
      </c>
      <c r="E31" s="270">
        <f t="shared" ref="D31:E34" si="1">E32</f>
        <v>50000</v>
      </c>
      <c r="F31" s="38"/>
    </row>
    <row r="32" spans="1:6" ht="55.5" customHeight="1">
      <c r="A32" s="82" t="s">
        <v>63</v>
      </c>
      <c r="B32" s="189" t="s">
        <v>193</v>
      </c>
      <c r="C32" s="190"/>
      <c r="D32" s="270">
        <f>D33</f>
        <v>80000</v>
      </c>
      <c r="E32" s="270">
        <f>E33</f>
        <v>50000</v>
      </c>
      <c r="F32" s="38"/>
    </row>
    <row r="33" spans="1:6" ht="40.5" customHeight="1">
      <c r="A33" s="82" t="s">
        <v>269</v>
      </c>
      <c r="B33" s="189" t="s">
        <v>201</v>
      </c>
      <c r="C33" s="190"/>
      <c r="D33" s="270">
        <f>D34+D36</f>
        <v>80000</v>
      </c>
      <c r="E33" s="270">
        <f>E36</f>
        <v>50000</v>
      </c>
      <c r="F33" s="38"/>
    </row>
    <row r="34" spans="1:6" ht="63.75" customHeight="1">
      <c r="A34" s="191" t="s">
        <v>362</v>
      </c>
      <c r="B34" s="188" t="s">
        <v>194</v>
      </c>
      <c r="C34" s="190"/>
      <c r="D34" s="270">
        <f t="shared" si="1"/>
        <v>0</v>
      </c>
      <c r="E34" s="270">
        <f t="shared" si="1"/>
        <v>0</v>
      </c>
      <c r="F34" s="38"/>
    </row>
    <row r="35" spans="1:6" ht="39.75" customHeight="1">
      <c r="A35" s="191" t="s">
        <v>72</v>
      </c>
      <c r="B35" s="182"/>
      <c r="C35" s="182">
        <v>500</v>
      </c>
      <c r="D35" s="270">
        <v>0</v>
      </c>
      <c r="E35" s="276">
        <v>0</v>
      </c>
      <c r="F35" s="38"/>
    </row>
    <row r="36" spans="1:6" ht="67.5" customHeight="1">
      <c r="A36" s="191" t="s">
        <v>381</v>
      </c>
      <c r="B36" s="188" t="s">
        <v>382</v>
      </c>
      <c r="C36" s="190"/>
      <c r="D36" s="270">
        <f t="shared" ref="D36:E36" si="2">D37</f>
        <v>80000</v>
      </c>
      <c r="E36" s="270">
        <f t="shared" si="2"/>
        <v>50000</v>
      </c>
      <c r="F36" s="38"/>
    </row>
    <row r="37" spans="1:6" ht="50.25" customHeight="1">
      <c r="A37" s="191" t="s">
        <v>73</v>
      </c>
      <c r="B37" s="182"/>
      <c r="C37" s="182">
        <v>200</v>
      </c>
      <c r="D37" s="270">
        <v>80000</v>
      </c>
      <c r="E37" s="276">
        <v>50000</v>
      </c>
      <c r="F37" s="38"/>
    </row>
    <row r="38" spans="1:6" ht="61.5" customHeight="1">
      <c r="A38" s="186" t="s">
        <v>65</v>
      </c>
      <c r="B38" s="187" t="s">
        <v>195</v>
      </c>
      <c r="C38" s="190"/>
      <c r="D38" s="270">
        <f>D39</f>
        <v>352000</v>
      </c>
      <c r="E38" s="270">
        <f>E39</f>
        <v>102000</v>
      </c>
      <c r="F38" s="38"/>
    </row>
    <row r="39" spans="1:6" ht="71.25" customHeight="1">
      <c r="A39" s="185" t="s">
        <v>66</v>
      </c>
      <c r="B39" s="82" t="s">
        <v>197</v>
      </c>
      <c r="C39" s="190"/>
      <c r="D39" s="270">
        <f>D41+D43</f>
        <v>352000</v>
      </c>
      <c r="E39" s="270">
        <f>E41+E43</f>
        <v>102000</v>
      </c>
      <c r="F39" s="38"/>
    </row>
    <row r="40" spans="1:6" ht="69" customHeight="1">
      <c r="A40" s="185" t="s">
        <v>202</v>
      </c>
      <c r="B40" s="82" t="s">
        <v>203</v>
      </c>
      <c r="C40" s="190"/>
      <c r="D40" s="270">
        <f>D41</f>
        <v>350000</v>
      </c>
      <c r="E40" s="270">
        <f>E41</f>
        <v>100000</v>
      </c>
      <c r="F40" s="38"/>
    </row>
    <row r="41" spans="1:6" ht="45.75" customHeight="1">
      <c r="A41" s="185" t="s">
        <v>263</v>
      </c>
      <c r="B41" s="188" t="s">
        <v>196</v>
      </c>
      <c r="C41" s="190"/>
      <c r="D41" s="270">
        <f>D42</f>
        <v>350000</v>
      </c>
      <c r="E41" s="276">
        <f>E42</f>
        <v>100000</v>
      </c>
      <c r="F41" s="38"/>
    </row>
    <row r="42" spans="1:6" ht="32.25" customHeight="1">
      <c r="A42" s="191" t="s">
        <v>73</v>
      </c>
      <c r="B42" s="182"/>
      <c r="C42" s="182">
        <v>200</v>
      </c>
      <c r="D42" s="270">
        <v>350000</v>
      </c>
      <c r="E42" s="276">
        <v>100000</v>
      </c>
      <c r="F42" s="38"/>
    </row>
    <row r="43" spans="1:6" ht="58.5" customHeight="1">
      <c r="A43" s="175" t="s">
        <v>383</v>
      </c>
      <c r="B43" s="24" t="s">
        <v>384</v>
      </c>
      <c r="C43" s="40"/>
      <c r="D43" s="275">
        <f>D44</f>
        <v>2000</v>
      </c>
      <c r="E43" s="272">
        <f>E44</f>
        <v>2000</v>
      </c>
      <c r="F43" s="29"/>
    </row>
    <row r="44" spans="1:6" ht="47.25" customHeight="1">
      <c r="A44" s="191" t="s">
        <v>73</v>
      </c>
      <c r="B44" s="24"/>
      <c r="C44" s="40">
        <v>200</v>
      </c>
      <c r="D44" s="275">
        <v>2000</v>
      </c>
      <c r="E44" s="282">
        <v>2000</v>
      </c>
      <c r="F44" s="29"/>
    </row>
    <row r="45" spans="1:6" ht="55.5" customHeight="1">
      <c r="A45" s="192" t="s">
        <v>101</v>
      </c>
      <c r="B45" s="193" t="s">
        <v>204</v>
      </c>
      <c r="C45" s="190"/>
      <c r="D45" s="270">
        <f t="shared" ref="D45" si="3">D46</f>
        <v>502000</v>
      </c>
      <c r="E45" s="270">
        <f>E46</f>
        <v>430000</v>
      </c>
      <c r="F45" s="38"/>
    </row>
    <row r="46" spans="1:6" ht="66.75" customHeight="1">
      <c r="A46" s="194" t="s">
        <v>68</v>
      </c>
      <c r="B46" s="195" t="s">
        <v>205</v>
      </c>
      <c r="C46" s="190"/>
      <c r="D46" s="270">
        <f>D50+D53+D47</f>
        <v>502000</v>
      </c>
      <c r="E46" s="270">
        <f>E47+E50+E53</f>
        <v>430000</v>
      </c>
      <c r="F46" s="38"/>
    </row>
    <row r="47" spans="1:6" ht="60" customHeight="1">
      <c r="A47" s="178" t="s">
        <v>371</v>
      </c>
      <c r="B47" s="23" t="s">
        <v>372</v>
      </c>
      <c r="C47" s="44"/>
      <c r="D47" s="279">
        <f>D48</f>
        <v>100000</v>
      </c>
      <c r="E47" s="272">
        <f>E48</f>
        <v>100000</v>
      </c>
      <c r="F47" s="38"/>
    </row>
    <row r="48" spans="1:6" ht="54.75" customHeight="1">
      <c r="A48" s="178" t="s">
        <v>275</v>
      </c>
      <c r="B48" s="23" t="s">
        <v>373</v>
      </c>
      <c r="C48" s="44"/>
      <c r="D48" s="279">
        <v>100000</v>
      </c>
      <c r="E48" s="272">
        <v>100000</v>
      </c>
      <c r="F48" s="38"/>
    </row>
    <row r="49" spans="1:9" ht="54.75" customHeight="1">
      <c r="A49" s="191" t="s">
        <v>73</v>
      </c>
      <c r="B49" s="23"/>
      <c r="C49" s="44" t="s">
        <v>175</v>
      </c>
      <c r="D49" s="279">
        <v>100000</v>
      </c>
      <c r="E49" s="272">
        <v>100000</v>
      </c>
      <c r="F49" s="38"/>
    </row>
    <row r="50" spans="1:9" ht="92.25" customHeight="1">
      <c r="A50" s="191" t="s">
        <v>206</v>
      </c>
      <c r="B50" s="182" t="s">
        <v>207</v>
      </c>
      <c r="C50" s="194"/>
      <c r="D50" s="283">
        <f>D51</f>
        <v>80000</v>
      </c>
      <c r="E50" s="276">
        <f>E51</f>
        <v>30000</v>
      </c>
      <c r="F50" s="38"/>
    </row>
    <row r="51" spans="1:9" ht="51.75" customHeight="1">
      <c r="A51" s="191" t="s">
        <v>275</v>
      </c>
      <c r="B51" s="182" t="s">
        <v>210</v>
      </c>
      <c r="C51" s="194"/>
      <c r="D51" s="283">
        <f>D52</f>
        <v>80000</v>
      </c>
      <c r="E51" s="276">
        <f>E52</f>
        <v>30000</v>
      </c>
      <c r="F51" s="38"/>
    </row>
    <row r="52" spans="1:9" ht="51.75" customHeight="1">
      <c r="A52" s="191" t="s">
        <v>73</v>
      </c>
      <c r="B52" s="182"/>
      <c r="C52" s="194">
        <v>200</v>
      </c>
      <c r="D52" s="283">
        <v>80000</v>
      </c>
      <c r="E52" s="276">
        <v>30000</v>
      </c>
      <c r="F52" s="38"/>
    </row>
    <row r="53" spans="1:9" ht="83.25" customHeight="1">
      <c r="A53" s="191" t="s">
        <v>208</v>
      </c>
      <c r="B53" s="182" t="s">
        <v>209</v>
      </c>
      <c r="C53" s="194"/>
      <c r="D53" s="283">
        <f>D54</f>
        <v>322000</v>
      </c>
      <c r="E53" s="276">
        <f>E54</f>
        <v>300000</v>
      </c>
      <c r="F53" s="38"/>
      <c r="G53" s="29"/>
      <c r="H53" s="29"/>
      <c r="I53" s="29"/>
    </row>
    <row r="54" spans="1:9" ht="50.25" customHeight="1">
      <c r="A54" s="191" t="s">
        <v>275</v>
      </c>
      <c r="B54" s="182" t="s">
        <v>211</v>
      </c>
      <c r="C54" s="196"/>
      <c r="D54" s="283">
        <f>D55</f>
        <v>322000</v>
      </c>
      <c r="E54" s="276">
        <f>E55</f>
        <v>300000</v>
      </c>
      <c r="F54" s="38"/>
      <c r="G54" s="29"/>
      <c r="H54" s="29"/>
      <c r="I54" s="29"/>
    </row>
    <row r="55" spans="1:9" ht="53.25" customHeight="1">
      <c r="A55" s="191" t="s">
        <v>73</v>
      </c>
      <c r="B55" s="182"/>
      <c r="C55" s="194">
        <v>200</v>
      </c>
      <c r="D55" s="283">
        <v>322000</v>
      </c>
      <c r="E55" s="276">
        <v>300000</v>
      </c>
      <c r="F55" s="36"/>
      <c r="G55" s="29"/>
      <c r="H55" s="29"/>
      <c r="I55" s="29"/>
    </row>
    <row r="56" spans="1:9" ht="51.75" customHeight="1">
      <c r="A56" s="186" t="s">
        <v>69</v>
      </c>
      <c r="B56" s="187" t="s">
        <v>212</v>
      </c>
      <c r="C56" s="197"/>
      <c r="D56" s="276">
        <f>D61+D65+D57</f>
        <v>2341097.5</v>
      </c>
      <c r="E56" s="276">
        <f>E61+E65+E57</f>
        <v>1877504.03</v>
      </c>
      <c r="F56" s="36"/>
      <c r="G56" s="29"/>
      <c r="H56" s="29"/>
      <c r="I56" s="29"/>
    </row>
    <row r="57" spans="1:9" ht="77.25" customHeight="1">
      <c r="A57" s="172" t="s">
        <v>70</v>
      </c>
      <c r="B57" s="16" t="s">
        <v>213</v>
      </c>
      <c r="C57" s="41"/>
      <c r="D57" s="287">
        <f t="shared" ref="D57:E59" si="4">D58</f>
        <v>759853</v>
      </c>
      <c r="E57" s="288">
        <f t="shared" si="4"/>
        <v>414708</v>
      </c>
      <c r="F57" s="38"/>
      <c r="G57" s="29"/>
      <c r="H57" s="29"/>
      <c r="I57" s="29"/>
    </row>
    <row r="58" spans="1:9" ht="49.5" customHeight="1">
      <c r="A58" s="179" t="s">
        <v>454</v>
      </c>
      <c r="B58" s="18" t="s">
        <v>455</v>
      </c>
      <c r="C58" s="41"/>
      <c r="D58" s="287">
        <f t="shared" si="4"/>
        <v>759853</v>
      </c>
      <c r="E58" s="288">
        <f t="shared" si="4"/>
        <v>414708</v>
      </c>
      <c r="F58" s="38"/>
      <c r="G58" s="29"/>
      <c r="H58" s="29"/>
      <c r="I58" s="29"/>
    </row>
    <row r="59" spans="1:9" ht="49.5" customHeight="1">
      <c r="A59" s="179" t="s">
        <v>456</v>
      </c>
      <c r="B59" s="18" t="s">
        <v>459</v>
      </c>
      <c r="C59" s="44" t="s">
        <v>157</v>
      </c>
      <c r="D59" s="287">
        <f t="shared" si="4"/>
        <v>759853</v>
      </c>
      <c r="E59" s="288">
        <f t="shared" si="4"/>
        <v>414708</v>
      </c>
      <c r="F59" s="38"/>
      <c r="G59" s="29"/>
      <c r="H59" s="29"/>
      <c r="I59" s="29"/>
    </row>
    <row r="60" spans="1:9" ht="49.5" customHeight="1">
      <c r="A60" s="289" t="s">
        <v>457</v>
      </c>
      <c r="B60" s="18"/>
      <c r="C60" s="44" t="s">
        <v>458</v>
      </c>
      <c r="D60" s="290">
        <v>759853</v>
      </c>
      <c r="E60" s="291">
        <v>414708</v>
      </c>
      <c r="F60" s="38"/>
      <c r="G60" s="29"/>
      <c r="H60" s="29"/>
      <c r="I60" s="29"/>
    </row>
    <row r="61" spans="1:9" ht="72" customHeight="1">
      <c r="A61" s="199" t="s">
        <v>71</v>
      </c>
      <c r="B61" s="189" t="s">
        <v>214</v>
      </c>
      <c r="C61" s="198"/>
      <c r="D61" s="276">
        <f t="shared" ref="D61:E62" si="5">D62</f>
        <v>6209.92</v>
      </c>
      <c r="E61" s="276">
        <f t="shared" si="5"/>
        <v>2069.98</v>
      </c>
      <c r="F61" s="36"/>
    </row>
    <row r="62" spans="1:9" ht="104.25" customHeight="1">
      <c r="A62" s="182" t="s">
        <v>270</v>
      </c>
      <c r="B62" s="189" t="s">
        <v>217</v>
      </c>
      <c r="C62" s="198" t="s">
        <v>157</v>
      </c>
      <c r="D62" s="276">
        <f t="shared" si="5"/>
        <v>6209.92</v>
      </c>
      <c r="E62" s="276">
        <f t="shared" si="5"/>
        <v>2069.98</v>
      </c>
      <c r="F62" s="36"/>
    </row>
    <row r="63" spans="1:9" ht="53.25" customHeight="1">
      <c r="A63" s="185" t="s">
        <v>360</v>
      </c>
      <c r="B63" s="188" t="s">
        <v>385</v>
      </c>
      <c r="C63" s="198"/>
      <c r="D63" s="276">
        <f>D64</f>
        <v>6209.92</v>
      </c>
      <c r="E63" s="276">
        <f>E64</f>
        <v>2069.98</v>
      </c>
      <c r="F63" s="38"/>
    </row>
    <row r="64" spans="1:9" ht="38.25" customHeight="1">
      <c r="A64" s="182" t="s">
        <v>215</v>
      </c>
      <c r="B64" s="182"/>
      <c r="C64" s="182">
        <v>300</v>
      </c>
      <c r="D64" s="276">
        <v>6209.92</v>
      </c>
      <c r="E64" s="276">
        <v>2069.98</v>
      </c>
      <c r="F64" s="38"/>
      <c r="G64" s="29"/>
      <c r="H64" s="29"/>
      <c r="I64" s="29"/>
    </row>
    <row r="65" spans="1:10" ht="71.25" customHeight="1">
      <c r="A65" s="181" t="s">
        <v>218</v>
      </c>
      <c r="B65" s="161" t="s">
        <v>219</v>
      </c>
      <c r="C65" s="40"/>
      <c r="D65" s="272">
        <f t="shared" ref="D65:E66" si="6">D66</f>
        <v>1575034.58</v>
      </c>
      <c r="E65" s="272">
        <f t="shared" si="6"/>
        <v>1460726.05</v>
      </c>
      <c r="F65" s="38"/>
    </row>
    <row r="66" spans="1:10" ht="91.5" customHeight="1">
      <c r="A66" s="182" t="s">
        <v>271</v>
      </c>
      <c r="B66" s="1" t="s">
        <v>220</v>
      </c>
      <c r="C66" s="40"/>
      <c r="D66" s="272">
        <f t="shared" si="6"/>
        <v>1575034.58</v>
      </c>
      <c r="E66" s="272">
        <f t="shared" si="6"/>
        <v>1460726.05</v>
      </c>
      <c r="F66" s="38"/>
    </row>
    <row r="67" spans="1:10" ht="71.25" customHeight="1">
      <c r="A67" s="179" t="s">
        <v>221</v>
      </c>
      <c r="B67" s="141" t="s">
        <v>429</v>
      </c>
      <c r="C67" s="40"/>
      <c r="D67" s="272">
        <f>D68</f>
        <v>1575034.58</v>
      </c>
      <c r="E67" s="272">
        <f>E68</f>
        <v>1460726.05</v>
      </c>
      <c r="F67" s="38"/>
    </row>
    <row r="68" spans="1:10" ht="39" customHeight="1">
      <c r="A68" s="171" t="s">
        <v>215</v>
      </c>
      <c r="B68" s="39"/>
      <c r="C68" s="40">
        <v>300</v>
      </c>
      <c r="D68" s="272">
        <v>1575034.58</v>
      </c>
      <c r="E68" s="272">
        <v>1460726.05</v>
      </c>
      <c r="F68" s="38"/>
    </row>
    <row r="69" spans="1:10" ht="62.25" customHeight="1">
      <c r="A69" s="186" t="s">
        <v>75</v>
      </c>
      <c r="B69" s="187" t="s">
        <v>222</v>
      </c>
      <c r="C69" s="198"/>
      <c r="D69" s="276">
        <f>D70</f>
        <v>8020366</v>
      </c>
      <c r="E69" s="276">
        <f>E70</f>
        <v>8170366</v>
      </c>
      <c r="F69" s="38"/>
    </row>
    <row r="70" spans="1:10" ht="59.25" customHeight="1">
      <c r="A70" s="82" t="s">
        <v>76</v>
      </c>
      <c r="B70" s="189" t="s">
        <v>223</v>
      </c>
      <c r="C70" s="198"/>
      <c r="D70" s="276">
        <f>D71</f>
        <v>8020366</v>
      </c>
      <c r="E70" s="276">
        <f t="shared" ref="D70:E72" si="7">E71</f>
        <v>8170366</v>
      </c>
      <c r="F70" s="38"/>
    </row>
    <row r="71" spans="1:10" ht="67.5" customHeight="1">
      <c r="A71" s="82" t="s">
        <v>431</v>
      </c>
      <c r="B71" s="189" t="s">
        <v>225</v>
      </c>
      <c r="C71" s="198"/>
      <c r="D71" s="276">
        <f>D72+D74</f>
        <v>8020366</v>
      </c>
      <c r="E71" s="276">
        <f>E72+E74</f>
        <v>8170366</v>
      </c>
      <c r="F71" s="38"/>
    </row>
    <row r="72" spans="1:10" ht="48.75" customHeight="1">
      <c r="A72" s="82" t="s">
        <v>435</v>
      </c>
      <c r="B72" s="189" t="s">
        <v>227</v>
      </c>
      <c r="C72" s="203"/>
      <c r="D72" s="276">
        <f t="shared" si="7"/>
        <v>2386000</v>
      </c>
      <c r="E72" s="276">
        <f t="shared" si="7"/>
        <v>2536000</v>
      </c>
      <c r="F72" s="38"/>
      <c r="G72" s="29"/>
      <c r="H72" s="29"/>
      <c r="I72" s="29"/>
    </row>
    <row r="73" spans="1:10" ht="48.75" customHeight="1">
      <c r="A73" s="201" t="s">
        <v>73</v>
      </c>
      <c r="B73" s="202"/>
      <c r="C73" s="203" t="s">
        <v>175</v>
      </c>
      <c r="D73" s="284">
        <v>2386000</v>
      </c>
      <c r="E73" s="284">
        <v>2536000</v>
      </c>
      <c r="F73" s="38"/>
      <c r="G73" s="29"/>
      <c r="H73" s="29"/>
      <c r="I73" s="29"/>
    </row>
    <row r="74" spans="1:10" s="29" customFormat="1" ht="75.75" customHeight="1">
      <c r="A74" s="175" t="s">
        <v>452</v>
      </c>
      <c r="B74" s="151" t="s">
        <v>453</v>
      </c>
      <c r="C74" s="40"/>
      <c r="D74" s="46">
        <v>5634366</v>
      </c>
      <c r="E74" s="292">
        <f>E75</f>
        <v>5634366</v>
      </c>
      <c r="I74" s="2"/>
      <c r="J74" s="2"/>
    </row>
    <row r="75" spans="1:10" s="29" customFormat="1" ht="39.75" customHeight="1">
      <c r="A75" s="175" t="s">
        <v>73</v>
      </c>
      <c r="B75" s="39"/>
      <c r="C75" s="40">
        <v>200</v>
      </c>
      <c r="D75" s="46">
        <v>5634366</v>
      </c>
      <c r="E75" s="292">
        <v>5634366</v>
      </c>
      <c r="I75" s="2"/>
      <c r="J75" s="2"/>
    </row>
    <row r="76" spans="1:10" ht="91.5" customHeight="1">
      <c r="A76" s="192" t="s">
        <v>77</v>
      </c>
      <c r="B76" s="193" t="s">
        <v>228</v>
      </c>
      <c r="C76" s="198"/>
      <c r="D76" s="276">
        <f>D77</f>
        <v>50000</v>
      </c>
      <c r="E76" s="276">
        <f>E77</f>
        <v>50000</v>
      </c>
      <c r="F76" s="36"/>
      <c r="G76" s="29"/>
      <c r="H76" s="29"/>
      <c r="I76" s="29"/>
    </row>
    <row r="77" spans="1:10" ht="81" customHeight="1">
      <c r="A77" s="194" t="s">
        <v>78</v>
      </c>
      <c r="B77" s="195" t="s">
        <v>229</v>
      </c>
      <c r="C77" s="198"/>
      <c r="D77" s="276">
        <f>D78+D81</f>
        <v>50000</v>
      </c>
      <c r="E77" s="276">
        <f>E78+E81</f>
        <v>50000</v>
      </c>
      <c r="F77" s="36"/>
      <c r="G77" s="29"/>
      <c r="H77" s="29"/>
      <c r="I77" s="29"/>
    </row>
    <row r="78" spans="1:10" ht="52.5" customHeight="1">
      <c r="A78" s="194" t="s">
        <v>272</v>
      </c>
      <c r="B78" s="195" t="s">
        <v>230</v>
      </c>
      <c r="C78" s="198"/>
      <c r="D78" s="276">
        <f>D79</f>
        <v>40000</v>
      </c>
      <c r="E78" s="276">
        <f>E79</f>
        <v>40000</v>
      </c>
      <c r="F78" s="36"/>
      <c r="G78" s="29"/>
      <c r="H78" s="29"/>
      <c r="I78" s="29"/>
    </row>
    <row r="79" spans="1:10" ht="37.5" customHeight="1">
      <c r="A79" s="82" t="s">
        <v>79</v>
      </c>
      <c r="B79" s="189" t="s">
        <v>231</v>
      </c>
      <c r="C79" s="198"/>
      <c r="D79" s="276">
        <f>D80</f>
        <v>40000</v>
      </c>
      <c r="E79" s="270">
        <f>E80</f>
        <v>40000</v>
      </c>
      <c r="F79" s="36"/>
      <c r="G79" s="29"/>
      <c r="H79" s="29"/>
      <c r="I79" s="29"/>
    </row>
    <row r="80" spans="1:10" ht="40.5" customHeight="1">
      <c r="A80" s="191" t="s">
        <v>73</v>
      </c>
      <c r="B80" s="182"/>
      <c r="C80" s="194">
        <v>200</v>
      </c>
      <c r="D80" s="276">
        <v>40000</v>
      </c>
      <c r="E80" s="276">
        <v>40000</v>
      </c>
      <c r="F80" s="36"/>
    </row>
    <row r="81" spans="1:9" ht="58.5" customHeight="1">
      <c r="A81" s="191" t="s">
        <v>273</v>
      </c>
      <c r="B81" s="182" t="s">
        <v>232</v>
      </c>
      <c r="C81" s="194"/>
      <c r="D81" s="276">
        <f>D82</f>
        <v>10000</v>
      </c>
      <c r="E81" s="276">
        <f>E82</f>
        <v>10000</v>
      </c>
      <c r="F81" s="36"/>
    </row>
    <row r="82" spans="1:9" ht="47.25" customHeight="1">
      <c r="A82" s="82" t="s">
        <v>80</v>
      </c>
      <c r="B82" s="189" t="s">
        <v>233</v>
      </c>
      <c r="C82" s="198"/>
      <c r="D82" s="276">
        <f>D83</f>
        <v>10000</v>
      </c>
      <c r="E82" s="276">
        <f>E83</f>
        <v>10000</v>
      </c>
      <c r="F82" s="38"/>
      <c r="G82" s="29"/>
      <c r="H82" s="29"/>
      <c r="I82" s="29"/>
    </row>
    <row r="83" spans="1:9" ht="59.25" customHeight="1">
      <c r="A83" s="191" t="s">
        <v>73</v>
      </c>
      <c r="B83" s="182"/>
      <c r="C83" s="194">
        <v>200</v>
      </c>
      <c r="D83" s="276">
        <v>10000</v>
      </c>
      <c r="E83" s="276">
        <v>10000</v>
      </c>
      <c r="F83" s="38"/>
      <c r="G83" s="29"/>
      <c r="H83" s="29"/>
      <c r="I83" s="29"/>
    </row>
    <row r="84" spans="1:9" ht="49.5" customHeight="1">
      <c r="A84" s="192" t="s">
        <v>81</v>
      </c>
      <c r="B84" s="193" t="s">
        <v>264</v>
      </c>
      <c r="C84" s="198"/>
      <c r="D84" s="276">
        <f>D85</f>
        <v>2052000</v>
      </c>
      <c r="E84" s="276">
        <f>E85+E89</f>
        <v>800000</v>
      </c>
      <c r="F84" s="38"/>
      <c r="G84" s="29"/>
      <c r="H84" s="29"/>
      <c r="I84" s="29"/>
    </row>
    <row r="85" spans="1:9" ht="51.75" customHeight="1">
      <c r="A85" s="182" t="s">
        <v>82</v>
      </c>
      <c r="B85" s="188" t="s">
        <v>235</v>
      </c>
      <c r="C85" s="198"/>
      <c r="D85" s="276">
        <f>D86+D89+D92+D95+D98</f>
        <v>2052000</v>
      </c>
      <c r="E85" s="276">
        <f>E86+E89+E92+E95+E98</f>
        <v>800000</v>
      </c>
      <c r="F85" s="38"/>
      <c r="G85" s="29"/>
      <c r="H85" s="29"/>
      <c r="I85" s="29"/>
    </row>
    <row r="86" spans="1:9" ht="48.75" customHeight="1">
      <c r="A86" s="174" t="s">
        <v>236</v>
      </c>
      <c r="B86" s="19" t="s">
        <v>237</v>
      </c>
      <c r="C86" s="53"/>
      <c r="D86" s="272">
        <f>D87</f>
        <v>200000</v>
      </c>
      <c r="E86" s="272">
        <f>E87</f>
        <v>100000</v>
      </c>
      <c r="F86" s="38"/>
      <c r="G86" s="29"/>
      <c r="H86" s="29"/>
      <c r="I86" s="29"/>
    </row>
    <row r="87" spans="1:9" ht="39.75" customHeight="1">
      <c r="A87" s="178" t="s">
        <v>276</v>
      </c>
      <c r="B87" s="23" t="s">
        <v>238</v>
      </c>
      <c r="C87" s="34"/>
      <c r="D87" s="277">
        <f>D88</f>
        <v>200000</v>
      </c>
      <c r="E87" s="272">
        <f>E88</f>
        <v>100000</v>
      </c>
      <c r="F87" s="38"/>
      <c r="G87" s="29"/>
      <c r="H87" s="29"/>
      <c r="I87" s="29"/>
    </row>
    <row r="88" spans="1:9" ht="49.5" customHeight="1">
      <c r="A88" s="175" t="s">
        <v>73</v>
      </c>
      <c r="B88" s="39"/>
      <c r="C88" s="49">
        <v>200</v>
      </c>
      <c r="D88" s="277">
        <v>200000</v>
      </c>
      <c r="E88" s="272">
        <v>100000</v>
      </c>
      <c r="F88" s="38"/>
      <c r="G88" s="29"/>
      <c r="H88" s="29"/>
      <c r="I88" s="29"/>
    </row>
    <row r="89" spans="1:9" s="8" customFormat="1" ht="42" customHeight="1">
      <c r="A89" s="170" t="s">
        <v>239</v>
      </c>
      <c r="B89" s="214" t="s">
        <v>240</v>
      </c>
      <c r="C89" s="49"/>
      <c r="D89" s="277">
        <f>D90</f>
        <v>50000</v>
      </c>
      <c r="E89" s="272">
        <v>0</v>
      </c>
      <c r="F89" s="38"/>
    </row>
    <row r="90" spans="1:9" ht="53.25" customHeight="1">
      <c r="A90" s="178" t="s">
        <v>85</v>
      </c>
      <c r="B90" s="213" t="s">
        <v>241</v>
      </c>
      <c r="C90" s="34"/>
      <c r="D90" s="277">
        <f>D91</f>
        <v>50000</v>
      </c>
      <c r="E90" s="272">
        <f>E91</f>
        <v>0</v>
      </c>
      <c r="F90" s="38"/>
      <c r="G90" s="29"/>
      <c r="H90" s="29"/>
      <c r="I90" s="29"/>
    </row>
    <row r="91" spans="1:9" ht="53.25" customHeight="1">
      <c r="A91" s="175" t="s">
        <v>73</v>
      </c>
      <c r="B91" s="39"/>
      <c r="C91" s="49">
        <v>200</v>
      </c>
      <c r="D91" s="279">
        <v>50000</v>
      </c>
      <c r="E91" s="272">
        <v>0</v>
      </c>
      <c r="F91" s="134"/>
      <c r="G91" s="29"/>
      <c r="H91" s="29"/>
      <c r="I91" s="29"/>
    </row>
    <row r="92" spans="1:9" ht="45.75" customHeight="1">
      <c r="A92" s="191" t="s">
        <v>242</v>
      </c>
      <c r="B92" s="182" t="s">
        <v>243</v>
      </c>
      <c r="C92" s="196"/>
      <c r="D92" s="270">
        <f>D93</f>
        <v>302000</v>
      </c>
      <c r="E92" s="276">
        <f>E93</f>
        <v>0</v>
      </c>
      <c r="F92" s="36"/>
      <c r="G92" s="29"/>
      <c r="H92" s="29"/>
      <c r="I92" s="29"/>
    </row>
    <row r="93" spans="1:9" ht="45" customHeight="1">
      <c r="A93" s="194" t="s">
        <v>84</v>
      </c>
      <c r="B93" s="195" t="s">
        <v>246</v>
      </c>
      <c r="C93" s="205"/>
      <c r="D93" s="270">
        <f>D94</f>
        <v>302000</v>
      </c>
      <c r="E93" s="276">
        <f>E94</f>
        <v>0</v>
      </c>
      <c r="F93" s="36"/>
      <c r="G93" s="29"/>
      <c r="H93" s="29"/>
      <c r="I93" s="29"/>
    </row>
    <row r="94" spans="1:9" ht="56.25" customHeight="1">
      <c r="A94" s="204" t="s">
        <v>73</v>
      </c>
      <c r="B94" s="171"/>
      <c r="C94" s="196">
        <v>200</v>
      </c>
      <c r="D94" s="285">
        <v>302000</v>
      </c>
      <c r="E94" s="270">
        <v>0</v>
      </c>
      <c r="F94" s="36"/>
      <c r="G94" s="29"/>
      <c r="H94" s="29"/>
      <c r="I94" s="29"/>
    </row>
    <row r="95" spans="1:9" ht="63.75" customHeight="1">
      <c r="A95" s="191" t="s">
        <v>244</v>
      </c>
      <c r="B95" s="182" t="s">
        <v>245</v>
      </c>
      <c r="C95" s="196"/>
      <c r="D95" s="285">
        <f>D96</f>
        <v>500000</v>
      </c>
      <c r="E95" s="276">
        <f>E96</f>
        <v>200000</v>
      </c>
      <c r="F95" s="36"/>
      <c r="G95" s="29"/>
      <c r="H95" s="29"/>
      <c r="I95" s="29"/>
    </row>
    <row r="96" spans="1:9" s="8" customFormat="1" ht="50.25" customHeight="1">
      <c r="A96" s="194" t="s">
        <v>276</v>
      </c>
      <c r="B96" s="195" t="s">
        <v>247</v>
      </c>
      <c r="C96" s="205"/>
      <c r="D96" s="270">
        <f>D97</f>
        <v>500000</v>
      </c>
      <c r="E96" s="276">
        <f>E97</f>
        <v>200000</v>
      </c>
      <c r="F96" s="36"/>
    </row>
    <row r="97" spans="1:8" s="8" customFormat="1" ht="60.75" customHeight="1">
      <c r="A97" s="204" t="s">
        <v>73</v>
      </c>
      <c r="B97" s="171"/>
      <c r="C97" s="196">
        <v>200</v>
      </c>
      <c r="D97" s="270">
        <v>500000</v>
      </c>
      <c r="E97" s="276">
        <v>200000</v>
      </c>
      <c r="F97" s="36"/>
    </row>
    <row r="98" spans="1:8" s="8" customFormat="1" ht="48.75" customHeight="1">
      <c r="A98" s="191" t="s">
        <v>248</v>
      </c>
      <c r="B98" s="182" t="s">
        <v>274</v>
      </c>
      <c r="C98" s="196"/>
      <c r="D98" s="270">
        <f>D99</f>
        <v>1000000</v>
      </c>
      <c r="E98" s="276">
        <f>E99</f>
        <v>500000</v>
      </c>
      <c r="F98" s="152"/>
    </row>
    <row r="99" spans="1:8" s="8" customFormat="1" ht="58.5" customHeight="1">
      <c r="A99" s="194" t="s">
        <v>83</v>
      </c>
      <c r="B99" s="195" t="s">
        <v>249</v>
      </c>
      <c r="C99" s="200"/>
      <c r="D99" s="276">
        <f>D100</f>
        <v>1000000</v>
      </c>
      <c r="E99" s="276">
        <f>E100</f>
        <v>500000</v>
      </c>
      <c r="F99" s="152"/>
    </row>
    <row r="100" spans="1:8" s="8" customFormat="1" ht="51.75" customHeight="1">
      <c r="A100" s="204" t="s">
        <v>73</v>
      </c>
      <c r="B100" s="171"/>
      <c r="C100" s="196">
        <v>200</v>
      </c>
      <c r="D100" s="284">
        <v>1000000</v>
      </c>
      <c r="E100" s="276">
        <v>500000</v>
      </c>
      <c r="F100" s="152"/>
    </row>
    <row r="101" spans="1:8" ht="77.25" customHeight="1">
      <c r="A101" s="222" t="s">
        <v>315</v>
      </c>
      <c r="B101" s="25" t="s">
        <v>317</v>
      </c>
      <c r="C101" s="49"/>
      <c r="D101" s="50">
        <f>D102</f>
        <v>350000</v>
      </c>
      <c r="E101" s="257">
        <f>E102</f>
        <v>348000</v>
      </c>
      <c r="F101" s="29"/>
      <c r="G101" s="29"/>
      <c r="H101" s="29"/>
    </row>
    <row r="102" spans="1:8" ht="51.75" customHeight="1">
      <c r="A102" s="221" t="s">
        <v>316</v>
      </c>
      <c r="B102" s="224" t="s">
        <v>318</v>
      </c>
      <c r="C102" s="49"/>
      <c r="D102" s="50">
        <f>D103+D106</f>
        <v>350000</v>
      </c>
      <c r="E102" s="257">
        <f>E103</f>
        <v>348000</v>
      </c>
      <c r="F102" s="29"/>
      <c r="G102" s="29"/>
      <c r="H102" s="29"/>
    </row>
    <row r="103" spans="1:8" ht="48" customHeight="1">
      <c r="A103" s="170" t="s">
        <v>319</v>
      </c>
      <c r="B103" s="224" t="s">
        <v>320</v>
      </c>
      <c r="C103" s="49"/>
      <c r="D103" s="50">
        <f>D104</f>
        <v>348000</v>
      </c>
      <c r="E103" s="257">
        <f>E104</f>
        <v>348000</v>
      </c>
      <c r="F103" s="29"/>
      <c r="G103" s="29"/>
      <c r="H103" s="29"/>
    </row>
    <row r="104" spans="1:8" ht="117.75" customHeight="1">
      <c r="A104" s="170" t="s">
        <v>321</v>
      </c>
      <c r="B104" s="151" t="s">
        <v>322</v>
      </c>
      <c r="C104" s="49"/>
      <c r="D104" s="50">
        <f>D105</f>
        <v>348000</v>
      </c>
      <c r="E104" s="257">
        <f>E105</f>
        <v>348000</v>
      </c>
      <c r="F104" s="29"/>
      <c r="G104" s="29"/>
      <c r="H104" s="29"/>
    </row>
    <row r="105" spans="1:8" ht="38.25" customHeight="1">
      <c r="A105" s="170" t="s">
        <v>132</v>
      </c>
      <c r="B105" s="224"/>
      <c r="C105" s="49">
        <v>500</v>
      </c>
      <c r="D105" s="50">
        <v>348000</v>
      </c>
      <c r="E105" s="257">
        <v>348000</v>
      </c>
      <c r="F105" s="29"/>
      <c r="G105" s="29"/>
      <c r="H105" s="29"/>
    </row>
    <row r="106" spans="1:8" ht="38.25" customHeight="1">
      <c r="A106" s="170" t="s">
        <v>442</v>
      </c>
      <c r="B106" s="151" t="s">
        <v>443</v>
      </c>
      <c r="C106" s="49"/>
      <c r="D106" s="50">
        <f>D107</f>
        <v>2000</v>
      </c>
      <c r="E106" s="272">
        <v>0</v>
      </c>
      <c r="F106" s="29"/>
      <c r="G106" s="29"/>
      <c r="H106" s="29"/>
    </row>
    <row r="107" spans="1:8" ht="97.5" customHeight="1">
      <c r="A107" s="170" t="s">
        <v>441</v>
      </c>
      <c r="B107" s="151" t="s">
        <v>440</v>
      </c>
      <c r="C107" s="49"/>
      <c r="D107" s="50">
        <f>D108</f>
        <v>2000</v>
      </c>
      <c r="E107" s="272">
        <v>0</v>
      </c>
      <c r="F107" s="29"/>
      <c r="G107" s="29"/>
      <c r="H107" s="29"/>
    </row>
    <row r="108" spans="1:8" ht="38.25" customHeight="1">
      <c r="A108" s="170" t="s">
        <v>132</v>
      </c>
      <c r="B108" s="224"/>
      <c r="C108" s="49">
        <v>500</v>
      </c>
      <c r="D108" s="50">
        <v>2000</v>
      </c>
      <c r="E108" s="272">
        <v>0</v>
      </c>
      <c r="F108" s="29"/>
      <c r="G108" s="29"/>
      <c r="H108" s="29"/>
    </row>
    <row r="109" spans="1:8" ht="52.5" customHeight="1">
      <c r="A109" s="222" t="s">
        <v>311</v>
      </c>
      <c r="B109" s="223" t="s">
        <v>313</v>
      </c>
      <c r="C109" s="49"/>
      <c r="D109" s="50">
        <f>D110</f>
        <v>0</v>
      </c>
      <c r="E109" s="272">
        <v>0</v>
      </c>
      <c r="F109" s="29"/>
      <c r="G109" s="29"/>
      <c r="H109" s="29"/>
    </row>
    <row r="110" spans="1:8" ht="67.5" customHeight="1">
      <c r="A110" s="221" t="s">
        <v>312</v>
      </c>
      <c r="B110" s="224" t="s">
        <v>314</v>
      </c>
      <c r="C110" s="49"/>
      <c r="D110" s="50">
        <f>D111</f>
        <v>0</v>
      </c>
      <c r="E110" s="272">
        <v>0</v>
      </c>
      <c r="F110" s="29"/>
      <c r="G110" s="29"/>
      <c r="H110" s="29"/>
    </row>
    <row r="111" spans="1:8" ht="67.5" customHeight="1">
      <c r="A111" s="170" t="s">
        <v>437</v>
      </c>
      <c r="B111" s="151" t="s">
        <v>436</v>
      </c>
      <c r="C111" s="49"/>
      <c r="D111" s="50">
        <f>D112</f>
        <v>0</v>
      </c>
      <c r="E111" s="272">
        <v>0</v>
      </c>
      <c r="F111" s="29"/>
      <c r="G111" s="29"/>
      <c r="H111" s="29"/>
    </row>
    <row r="112" spans="1:8" ht="51" customHeight="1">
      <c r="A112" s="175" t="s">
        <v>73</v>
      </c>
      <c r="B112" s="224"/>
      <c r="C112" s="49">
        <v>240</v>
      </c>
      <c r="D112" s="50">
        <v>0</v>
      </c>
      <c r="E112" s="272">
        <v>0</v>
      </c>
      <c r="F112" s="29"/>
      <c r="G112" s="29"/>
      <c r="H112" s="29"/>
    </row>
    <row r="113" spans="1:9" s="8" customFormat="1" ht="18.75" customHeight="1">
      <c r="A113" s="222" t="s">
        <v>363</v>
      </c>
      <c r="B113" s="25" t="s">
        <v>325</v>
      </c>
      <c r="C113" s="49"/>
      <c r="D113" s="272">
        <f t="shared" ref="D113:E115" si="8">D114</f>
        <v>50000</v>
      </c>
      <c r="E113" s="272">
        <f t="shared" si="8"/>
        <v>30000</v>
      </c>
      <c r="F113" s="152"/>
    </row>
    <row r="114" spans="1:9" s="8" customFormat="1" ht="88.5" customHeight="1">
      <c r="A114" s="221" t="s">
        <v>364</v>
      </c>
      <c r="B114" s="224" t="s">
        <v>326</v>
      </c>
      <c r="C114" s="49"/>
      <c r="D114" s="275">
        <f t="shared" si="8"/>
        <v>50000</v>
      </c>
      <c r="E114" s="272">
        <f t="shared" si="8"/>
        <v>30000</v>
      </c>
      <c r="F114" s="152"/>
    </row>
    <row r="115" spans="1:9" s="8" customFormat="1" ht="49.5" customHeight="1">
      <c r="A115" s="221" t="s">
        <v>336</v>
      </c>
      <c r="B115" s="224" t="s">
        <v>337</v>
      </c>
      <c r="C115" s="49"/>
      <c r="D115" s="275">
        <f t="shared" si="8"/>
        <v>50000</v>
      </c>
      <c r="E115" s="272">
        <f t="shared" si="8"/>
        <v>30000</v>
      </c>
      <c r="F115" s="152"/>
    </row>
    <row r="116" spans="1:9" s="8" customFormat="1" ht="36" customHeight="1">
      <c r="A116" s="175" t="s">
        <v>73</v>
      </c>
      <c r="B116" s="224"/>
      <c r="C116" s="49">
        <v>200</v>
      </c>
      <c r="D116" s="275">
        <v>50000</v>
      </c>
      <c r="E116" s="272">
        <v>30000</v>
      </c>
      <c r="F116" s="152"/>
    </row>
    <row r="117" spans="1:9" s="8" customFormat="1" ht="38.25" customHeight="1">
      <c r="A117" s="258" t="s">
        <v>86</v>
      </c>
      <c r="B117" s="258" t="s">
        <v>250</v>
      </c>
      <c r="C117" s="190"/>
      <c r="D117" s="270">
        <f>D118+D121+D130+D124+D126+D132+D136+D138+D140+D142+D134+D144+D146+D148</f>
        <v>6023131.6200000001</v>
      </c>
      <c r="E117" s="270">
        <f>E118+E121+E130+E124+E126+E132+E136+E138+E140+E142+E134+E146+E144</f>
        <v>5968483.9700000007</v>
      </c>
      <c r="F117" s="152"/>
    </row>
    <row r="118" spans="1:9" ht="81.75" customHeight="1">
      <c r="A118" s="184" t="s">
        <v>260</v>
      </c>
      <c r="B118" s="227" t="s">
        <v>262</v>
      </c>
      <c r="C118" s="164"/>
      <c r="D118" s="271">
        <f>D119+D120</f>
        <v>0</v>
      </c>
      <c r="E118" s="272">
        <f>SUM(E119:E120)</f>
        <v>0</v>
      </c>
      <c r="F118" s="152"/>
      <c r="G118" s="29"/>
      <c r="H118" s="29"/>
      <c r="I118" s="29"/>
    </row>
    <row r="119" spans="1:9" ht="34.5" customHeight="1">
      <c r="A119" s="175" t="s">
        <v>90</v>
      </c>
      <c r="B119" s="227"/>
      <c r="C119" s="165" t="s">
        <v>261</v>
      </c>
      <c r="D119" s="273">
        <v>0</v>
      </c>
      <c r="E119" s="272">
        <v>0</v>
      </c>
      <c r="F119" s="152"/>
      <c r="G119" s="29"/>
      <c r="H119" s="29"/>
      <c r="I119" s="29"/>
    </row>
    <row r="120" spans="1:9" s="8" customFormat="1" ht="32.25" customHeight="1">
      <c r="A120" s="175" t="s">
        <v>73</v>
      </c>
      <c r="B120" s="227"/>
      <c r="C120" s="165" t="s">
        <v>175</v>
      </c>
      <c r="D120" s="273">
        <v>0</v>
      </c>
      <c r="E120" s="272">
        <v>0</v>
      </c>
      <c r="F120" s="38"/>
    </row>
    <row r="121" spans="1:9" s="8" customFormat="1" ht="54.75" customHeight="1">
      <c r="A121" s="170" t="s">
        <v>291</v>
      </c>
      <c r="B121" s="208" t="s">
        <v>290</v>
      </c>
      <c r="C121" s="165"/>
      <c r="D121" s="274">
        <f>D122+D123</f>
        <v>209270</v>
      </c>
      <c r="E121" s="272">
        <f>E122+E123</f>
        <v>222334</v>
      </c>
      <c r="F121" s="38"/>
    </row>
    <row r="122" spans="1:9" s="31" customFormat="1" ht="90" customHeight="1">
      <c r="A122" s="252" t="s">
        <v>292</v>
      </c>
      <c r="B122" s="208"/>
      <c r="C122" s="165" t="s">
        <v>261</v>
      </c>
      <c r="D122" s="273">
        <v>198000</v>
      </c>
      <c r="E122" s="275">
        <v>198000</v>
      </c>
      <c r="F122" s="38"/>
    </row>
    <row r="123" spans="1:9" s="31" customFormat="1" ht="65.25" customHeight="1">
      <c r="A123" s="204" t="s">
        <v>73</v>
      </c>
      <c r="B123" s="219"/>
      <c r="C123" s="165" t="s">
        <v>175</v>
      </c>
      <c r="D123" s="273">
        <v>11270</v>
      </c>
      <c r="E123" s="275">
        <v>24334</v>
      </c>
      <c r="F123" s="38"/>
    </row>
    <row r="124" spans="1:9" s="31" customFormat="1" ht="51" customHeight="1">
      <c r="A124" s="82" t="s">
        <v>87</v>
      </c>
      <c r="B124" s="82" t="s">
        <v>251</v>
      </c>
      <c r="C124" s="190"/>
      <c r="D124" s="270">
        <f>D125</f>
        <v>872880</v>
      </c>
      <c r="E124" s="270">
        <f>E125</f>
        <v>872880</v>
      </c>
      <c r="F124" s="36"/>
    </row>
    <row r="125" spans="1:9" s="31" customFormat="1" ht="93" customHeight="1">
      <c r="A125" s="204" t="s">
        <v>90</v>
      </c>
      <c r="B125" s="171"/>
      <c r="C125" s="194">
        <v>100</v>
      </c>
      <c r="D125" s="276">
        <v>872880</v>
      </c>
      <c r="E125" s="270">
        <v>872880</v>
      </c>
      <c r="F125" s="43"/>
    </row>
    <row r="126" spans="1:9" s="8" customFormat="1" ht="39" customHeight="1">
      <c r="A126" s="82" t="s">
        <v>88</v>
      </c>
      <c r="B126" s="82" t="s">
        <v>252</v>
      </c>
      <c r="C126" s="194" t="s">
        <v>157</v>
      </c>
      <c r="D126" s="276">
        <f>D127+D128+D129</f>
        <v>4692661.04</v>
      </c>
      <c r="E126" s="270">
        <f>E127+E128+E129</f>
        <v>4692661.04</v>
      </c>
      <c r="F126" s="43"/>
    </row>
    <row r="127" spans="1:9" s="8" customFormat="1" ht="92.25" customHeight="1">
      <c r="A127" s="204" t="s">
        <v>90</v>
      </c>
      <c r="B127" s="171"/>
      <c r="C127" s="194">
        <v>100</v>
      </c>
      <c r="D127" s="272">
        <v>3715325.04</v>
      </c>
      <c r="E127" s="272">
        <v>3715325.04</v>
      </c>
      <c r="F127" s="43"/>
    </row>
    <row r="128" spans="1:9" s="8" customFormat="1" ht="37.5" customHeight="1">
      <c r="A128" s="204" t="s">
        <v>73</v>
      </c>
      <c r="B128" s="195"/>
      <c r="C128" s="190" t="s">
        <v>175</v>
      </c>
      <c r="D128" s="272">
        <v>930000</v>
      </c>
      <c r="E128" s="272">
        <v>930000</v>
      </c>
      <c r="F128" s="38"/>
    </row>
    <row r="129" spans="1:6" s="8" customFormat="1" ht="23.25" customHeight="1">
      <c r="A129" s="204" t="s">
        <v>74</v>
      </c>
      <c r="B129" s="171"/>
      <c r="C129" s="194">
        <v>800</v>
      </c>
      <c r="D129" s="272">
        <v>47336</v>
      </c>
      <c r="E129" s="272">
        <v>47336</v>
      </c>
      <c r="F129" s="38"/>
    </row>
    <row r="130" spans="1:6" s="8" customFormat="1" ht="67.5" customHeight="1">
      <c r="A130" s="170" t="s">
        <v>89</v>
      </c>
      <c r="B130" s="228" t="s">
        <v>253</v>
      </c>
      <c r="C130" s="34"/>
      <c r="D130" s="277">
        <f>D131</f>
        <v>0</v>
      </c>
      <c r="E130" s="272">
        <f>E131</f>
        <v>0</v>
      </c>
      <c r="F130" s="38"/>
    </row>
    <row r="131" spans="1:6" s="8" customFormat="1" ht="30.75" customHeight="1">
      <c r="A131" s="171" t="s">
        <v>72</v>
      </c>
      <c r="B131" s="39"/>
      <c r="C131" s="40">
        <v>500</v>
      </c>
      <c r="D131" s="277">
        <v>0</v>
      </c>
      <c r="E131" s="272">
        <v>0</v>
      </c>
      <c r="F131" s="38"/>
    </row>
    <row r="132" spans="1:6" s="8" customFormat="1" ht="43.5" customHeight="1">
      <c r="A132" s="191" t="s">
        <v>102</v>
      </c>
      <c r="B132" s="82" t="s">
        <v>254</v>
      </c>
      <c r="C132" s="190"/>
      <c r="D132" s="270">
        <f>D133</f>
        <v>100000</v>
      </c>
      <c r="E132" s="276">
        <f>E133</f>
        <v>100000</v>
      </c>
      <c r="F132" s="149"/>
    </row>
    <row r="133" spans="1:6">
      <c r="A133" s="171" t="s">
        <v>74</v>
      </c>
      <c r="B133" s="171"/>
      <c r="C133" s="182">
        <v>800</v>
      </c>
      <c r="D133" s="270">
        <v>100000</v>
      </c>
      <c r="E133" s="276">
        <v>100000</v>
      </c>
      <c r="F133" s="8"/>
    </row>
    <row r="134" spans="1:6" ht="82.5">
      <c r="A134" s="170" t="s">
        <v>91</v>
      </c>
      <c r="B134" s="253" t="s">
        <v>255</v>
      </c>
      <c r="C134" s="41"/>
      <c r="D134" s="277">
        <f>D135</f>
        <v>65726.8</v>
      </c>
      <c r="E134" s="278">
        <f>E135</f>
        <v>0</v>
      </c>
      <c r="F134" s="8"/>
    </row>
    <row r="135" spans="1:6">
      <c r="A135" s="171" t="s">
        <v>72</v>
      </c>
      <c r="B135" s="39"/>
      <c r="C135" s="40">
        <v>500</v>
      </c>
      <c r="D135" s="279">
        <v>65726.8</v>
      </c>
      <c r="E135" s="280">
        <v>0</v>
      </c>
    </row>
    <row r="136" spans="1:6" ht="66">
      <c r="A136" s="170" t="s">
        <v>92</v>
      </c>
      <c r="B136" s="228" t="s">
        <v>256</v>
      </c>
      <c r="C136" s="34"/>
      <c r="D136" s="277">
        <f>D137</f>
        <v>0</v>
      </c>
      <c r="E136" s="278">
        <f>E137</f>
        <v>0</v>
      </c>
    </row>
    <row r="137" spans="1:6">
      <c r="A137" s="171" t="s">
        <v>72</v>
      </c>
      <c r="B137" s="39"/>
      <c r="C137" s="40">
        <v>500</v>
      </c>
      <c r="D137" s="279">
        <v>0</v>
      </c>
      <c r="E137" s="280">
        <v>0</v>
      </c>
    </row>
    <row r="138" spans="1:6" ht="66">
      <c r="A138" s="170" t="s">
        <v>93</v>
      </c>
      <c r="B138" s="228" t="s">
        <v>257</v>
      </c>
      <c r="C138" s="34"/>
      <c r="D138" s="279">
        <f>D139</f>
        <v>0</v>
      </c>
      <c r="E138" s="280">
        <f>E139</f>
        <v>0</v>
      </c>
    </row>
    <row r="139" spans="1:6">
      <c r="A139" s="171" t="s">
        <v>72</v>
      </c>
      <c r="B139" s="39"/>
      <c r="C139" s="40">
        <v>500</v>
      </c>
      <c r="D139" s="279">
        <v>0</v>
      </c>
      <c r="E139" s="278">
        <v>0</v>
      </c>
    </row>
    <row r="140" spans="1:6" ht="115.5">
      <c r="A140" s="170" t="s">
        <v>95</v>
      </c>
      <c r="B140" s="228" t="s">
        <v>259</v>
      </c>
      <c r="C140" s="34"/>
      <c r="D140" s="277">
        <f>D141</f>
        <v>0</v>
      </c>
      <c r="E140" s="280">
        <f>E141</f>
        <v>0</v>
      </c>
    </row>
    <row r="141" spans="1:6">
      <c r="A141" s="171" t="s">
        <v>72</v>
      </c>
      <c r="B141" s="39"/>
      <c r="C141" s="40">
        <v>500</v>
      </c>
      <c r="D141" s="279">
        <v>0</v>
      </c>
      <c r="E141" s="280">
        <v>0</v>
      </c>
    </row>
    <row r="142" spans="1:6" ht="79.5" customHeight="1">
      <c r="A142" s="184" t="s">
        <v>94</v>
      </c>
      <c r="B142" s="227" t="s">
        <v>258</v>
      </c>
      <c r="C142" s="55"/>
      <c r="D142" s="271">
        <f>D143</f>
        <v>0</v>
      </c>
      <c r="E142" s="280">
        <f>E143</f>
        <v>0</v>
      </c>
    </row>
    <row r="143" spans="1:6">
      <c r="A143" s="171" t="s">
        <v>72</v>
      </c>
      <c r="B143" s="39"/>
      <c r="C143" s="133">
        <v>500</v>
      </c>
      <c r="D143" s="279">
        <v>0</v>
      </c>
      <c r="E143" s="280">
        <v>0</v>
      </c>
    </row>
    <row r="144" spans="1:6" s="31" customFormat="1" ht="92.25" customHeight="1">
      <c r="A144" s="178" t="s">
        <v>466</v>
      </c>
      <c r="B144" s="267" t="s">
        <v>439</v>
      </c>
      <c r="C144" s="164"/>
      <c r="D144" s="56">
        <f>D145</f>
        <v>26844.36</v>
      </c>
      <c r="E144" s="286">
        <f>E145</f>
        <v>26844.36</v>
      </c>
    </row>
    <row r="145" spans="1:5" s="31" customFormat="1" ht="33" customHeight="1">
      <c r="A145" s="171" t="s">
        <v>72</v>
      </c>
      <c r="B145" s="267"/>
      <c r="C145" s="165" t="s">
        <v>324</v>
      </c>
      <c r="D145" s="56">
        <v>26844.36</v>
      </c>
      <c r="E145" s="286">
        <v>26844.36</v>
      </c>
    </row>
    <row r="146" spans="1:5" s="31" customFormat="1" ht="122.25" customHeight="1">
      <c r="A146" s="178" t="s">
        <v>321</v>
      </c>
      <c r="B146" s="267" t="s">
        <v>323</v>
      </c>
      <c r="C146" s="164"/>
      <c r="D146" s="56">
        <f>D147</f>
        <v>53764.57</v>
      </c>
      <c r="E146" s="286">
        <f>E147</f>
        <v>53764.57</v>
      </c>
    </row>
    <row r="147" spans="1:5" s="31" customFormat="1" ht="33" customHeight="1">
      <c r="A147" s="171" t="s">
        <v>72</v>
      </c>
      <c r="B147" s="267"/>
      <c r="C147" s="165" t="s">
        <v>324</v>
      </c>
      <c r="D147" s="56">
        <v>53764.57</v>
      </c>
      <c r="E147" s="286">
        <v>53764.57</v>
      </c>
    </row>
    <row r="148" spans="1:5" s="31" customFormat="1" ht="122.25" customHeight="1">
      <c r="A148" s="178" t="s">
        <v>468</v>
      </c>
      <c r="B148" s="267" t="s">
        <v>438</v>
      </c>
      <c r="C148" s="164"/>
      <c r="D148" s="56">
        <f>D149</f>
        <v>1984.85</v>
      </c>
      <c r="E148" s="286">
        <v>0</v>
      </c>
    </row>
    <row r="149" spans="1:5" s="31" customFormat="1" ht="33" customHeight="1">
      <c r="A149" s="171" t="s">
        <v>72</v>
      </c>
      <c r="B149" s="267"/>
      <c r="C149" s="165" t="s">
        <v>324</v>
      </c>
      <c r="D149" s="56">
        <v>1984.85</v>
      </c>
      <c r="E149" s="286">
        <v>0</v>
      </c>
    </row>
    <row r="150" spans="1:5">
      <c r="A150" s="206" t="s">
        <v>97</v>
      </c>
      <c r="B150" s="206"/>
      <c r="C150" s="190"/>
      <c r="D150" s="276">
        <f>D12+D31+D38+D45+D56+D69+D76+D84+D117+D113+D109+D101</f>
        <v>20757697</v>
      </c>
      <c r="E150" s="276">
        <f>E12+E31+E38+E45+E56+E69+E76+E84+E117+E101+E113</f>
        <v>18336354</v>
      </c>
    </row>
    <row r="151" spans="1:5">
      <c r="A151" s="185" t="s">
        <v>265</v>
      </c>
      <c r="B151" s="185"/>
      <c r="C151" s="190"/>
      <c r="D151" s="281">
        <v>275800</v>
      </c>
      <c r="E151" s="276">
        <v>551600</v>
      </c>
    </row>
    <row r="152" spans="1:5">
      <c r="A152" s="206" t="s">
        <v>147</v>
      </c>
      <c r="B152" s="206"/>
      <c r="C152" s="188"/>
      <c r="D152" s="270">
        <f>D150+D151</f>
        <v>21033497</v>
      </c>
      <c r="E152" s="276">
        <f>E150+E151</f>
        <v>18887954</v>
      </c>
    </row>
    <row r="153" spans="1:5">
      <c r="A153" s="62"/>
      <c r="B153" s="69"/>
      <c r="C153" s="138"/>
      <c r="D153" s="125"/>
      <c r="E153" s="38"/>
    </row>
    <row r="154" spans="1:5">
      <c r="A154" s="145"/>
      <c r="B154" s="138"/>
      <c r="C154" s="125"/>
      <c r="D154" s="138"/>
      <c r="E154" s="149"/>
    </row>
    <row r="155" spans="1:5">
      <c r="A155" s="145"/>
      <c r="B155" s="138"/>
      <c r="C155" s="138"/>
      <c r="D155" s="138"/>
      <c r="E155" s="8"/>
    </row>
    <row r="156" spans="1:5">
      <c r="A156" s="144"/>
      <c r="B156" s="143"/>
      <c r="C156" s="138"/>
      <c r="D156" s="143"/>
      <c r="E156" s="8"/>
    </row>
    <row r="157" spans="1:5">
      <c r="A157" s="145"/>
      <c r="B157" s="138"/>
      <c r="C157" s="143"/>
      <c r="D157" s="138"/>
    </row>
    <row r="158" spans="1:5">
      <c r="A158" s="62"/>
      <c r="B158" s="69"/>
      <c r="C158" s="138"/>
      <c r="D158" s="125"/>
    </row>
    <row r="159" spans="1:5">
      <c r="A159" s="145"/>
      <c r="B159" s="138"/>
      <c r="C159" s="125"/>
      <c r="D159" s="138"/>
    </row>
    <row r="160" spans="1:5">
      <c r="A160" s="145"/>
      <c r="B160" s="138"/>
      <c r="C160" s="138"/>
      <c r="D160" s="138"/>
    </row>
    <row r="161" spans="1:4">
      <c r="A161" s="142"/>
      <c r="B161" s="143"/>
      <c r="C161" s="138"/>
      <c r="D161" s="143"/>
    </row>
    <row r="162" spans="1:4">
      <c r="A162" s="62"/>
      <c r="B162" s="138"/>
      <c r="C162" s="143"/>
      <c r="D162" s="138"/>
    </row>
    <row r="163" spans="1:4">
      <c r="A163" s="62"/>
      <c r="B163" s="138"/>
      <c r="C163" s="69"/>
      <c r="D163" s="138"/>
    </row>
    <row r="164" spans="1:4">
      <c r="A164" s="62"/>
      <c r="B164" s="138"/>
      <c r="C164" s="69"/>
      <c r="D164" s="138"/>
    </row>
    <row r="165" spans="1:4">
      <c r="A165" s="62"/>
      <c r="B165" s="138"/>
      <c r="C165" s="69"/>
      <c r="D165" s="138"/>
    </row>
    <row r="166" spans="1:4">
      <c r="A166" s="62"/>
      <c r="B166" s="138"/>
      <c r="C166" s="69"/>
      <c r="D166" s="138"/>
    </row>
    <row r="167" spans="1:4">
      <c r="A167" s="62"/>
      <c r="B167" s="138"/>
      <c r="C167" s="69"/>
      <c r="D167" s="138"/>
    </row>
    <row r="168" spans="1:4">
      <c r="A168" s="62"/>
      <c r="B168" s="138"/>
      <c r="C168" s="69"/>
      <c r="D168" s="138"/>
    </row>
    <row r="169" spans="1:4">
      <c r="A169" s="62"/>
      <c r="B169" s="138"/>
      <c r="C169" s="69"/>
      <c r="D169" s="138"/>
    </row>
    <row r="170" spans="1:4">
      <c r="A170" s="62"/>
      <c r="B170" s="138"/>
      <c r="C170" s="69"/>
      <c r="D170" s="138"/>
    </row>
    <row r="171" spans="1:4">
      <c r="A171" s="62"/>
      <c r="B171" s="138"/>
      <c r="C171" s="69"/>
      <c r="D171" s="138"/>
    </row>
    <row r="172" spans="1:4">
      <c r="A172" s="62"/>
      <c r="B172" s="138"/>
      <c r="C172" s="69"/>
      <c r="D172" s="125"/>
    </row>
    <row r="173" spans="1:4">
      <c r="A173" s="145"/>
      <c r="B173" s="138"/>
      <c r="C173" s="138"/>
      <c r="D173" s="138"/>
    </row>
    <row r="174" spans="1:4">
      <c r="A174" s="145"/>
      <c r="B174" s="138"/>
      <c r="C174" s="138"/>
      <c r="D174" s="138"/>
    </row>
    <row r="175" spans="1:4">
      <c r="A175" s="62"/>
      <c r="B175" s="138"/>
      <c r="C175" s="138"/>
      <c r="D175" s="138"/>
    </row>
    <row r="176" spans="1:4">
      <c r="A176" s="62"/>
      <c r="B176" s="138"/>
      <c r="C176" s="69"/>
      <c r="D176" s="143"/>
    </row>
    <row r="177" spans="1:4">
      <c r="A177" s="145"/>
      <c r="B177" s="138"/>
      <c r="C177" s="69"/>
      <c r="D177" s="138"/>
    </row>
    <row r="178" spans="1:4">
      <c r="A178" s="144"/>
      <c r="B178" s="143"/>
      <c r="C178" s="138"/>
      <c r="D178" s="143"/>
    </row>
    <row r="179" spans="1:4">
      <c r="A179" s="145"/>
      <c r="B179" s="138"/>
      <c r="C179" s="143"/>
      <c r="D179" s="138"/>
    </row>
    <row r="180" spans="1:4">
      <c r="A180" s="62"/>
      <c r="B180" s="69"/>
      <c r="C180" s="138"/>
      <c r="D180" s="125"/>
    </row>
    <row r="181" spans="1:4">
      <c r="A181" s="145"/>
      <c r="B181" s="138"/>
      <c r="C181" s="125"/>
      <c r="D181" s="138"/>
    </row>
    <row r="182" spans="1:4">
      <c r="A182" s="145"/>
      <c r="B182" s="138"/>
      <c r="C182" s="138"/>
      <c r="D182" s="138"/>
    </row>
    <row r="183" spans="1:4">
      <c r="A183" s="142"/>
      <c r="B183" s="142"/>
      <c r="C183" s="138"/>
      <c r="D183" s="146"/>
    </row>
    <row r="184" spans="1:4">
      <c r="A184" s="136"/>
      <c r="B184" s="136"/>
      <c r="C184" s="143"/>
      <c r="D184" s="137"/>
    </row>
    <row r="185" spans="1:4">
      <c r="A185" s="136"/>
      <c r="B185" s="136"/>
      <c r="C185" s="138"/>
      <c r="D185" s="138"/>
    </row>
    <row r="186" spans="1:4">
      <c r="A186" s="136"/>
      <c r="B186" s="136"/>
      <c r="C186" s="138"/>
      <c r="D186" s="137"/>
    </row>
    <row r="187" spans="1:4">
      <c r="A187" s="147"/>
      <c r="B187" s="147"/>
      <c r="C187" s="138"/>
      <c r="D187" s="148"/>
    </row>
    <row r="188" spans="1:4">
      <c r="A188" s="139"/>
      <c r="B188" s="139"/>
      <c r="C188" s="150"/>
      <c r="D188" s="139"/>
    </row>
    <row r="189" spans="1:4">
      <c r="A189" s="8"/>
      <c r="B189" s="8"/>
      <c r="C189" s="139"/>
      <c r="D189" s="8"/>
    </row>
    <row r="190" spans="1:4">
      <c r="C190" s="8"/>
    </row>
  </sheetData>
  <mergeCells count="14">
    <mergeCell ref="C1:E1"/>
    <mergeCell ref="A2:E2"/>
    <mergeCell ref="A3:E3"/>
    <mergeCell ref="A4:E4"/>
    <mergeCell ref="A5:B5"/>
    <mergeCell ref="C5:E5"/>
    <mergeCell ref="E10:E11"/>
    <mergeCell ref="F10:F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3</vt:i4>
      </vt:variant>
    </vt:vector>
  </HeadingPairs>
  <TitlesOfParts>
    <vt:vector size="18" baseType="lpstr">
      <vt:lpstr>Перечень  (2)</vt:lpstr>
      <vt:lpstr>дох 20 (2)</vt:lpstr>
      <vt:lpstr>дох 21-22 (2)</vt:lpstr>
      <vt:lpstr>по разд 20</vt:lpstr>
      <vt:lpstr>по разд 21-22</vt:lpstr>
      <vt:lpstr>5</vt:lpstr>
      <vt:lpstr>6</vt:lpstr>
      <vt:lpstr>по виду расх 20</vt:lpstr>
      <vt:lpstr>по виду расх 21-22</vt:lpstr>
      <vt:lpstr>межб.трансф</vt:lpstr>
      <vt:lpstr>межб.21-22</vt:lpstr>
      <vt:lpstr>источники</vt:lpstr>
      <vt:lpstr>источ. 21-22</vt:lpstr>
      <vt:lpstr>ожид.исп.2019</vt:lpstr>
      <vt:lpstr>ожид.исп.2020-2022</vt:lpstr>
      <vt:lpstr>'по виду расх 20'!Заголовки_для_печати</vt:lpstr>
      <vt:lpstr>'по виду расх 21-22'!Заголовки_для_печати</vt:lpstr>
      <vt:lpstr>'по виду расх 20'!Область_печати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2019-11-15T07:58:51Z</cp:lastPrinted>
  <dcterms:created xsi:type="dcterms:W3CDTF">2004-12-15T11:07:42Z</dcterms:created>
  <dcterms:modified xsi:type="dcterms:W3CDTF">2019-11-27T08:41:00Z</dcterms:modified>
</cp:coreProperties>
</file>