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345" windowWidth="11340" windowHeight="8280" activeTab="2"/>
  </bookViews>
  <sheets>
    <sheet name="Перечень " sheetId="67" r:id="rId1"/>
    <sheet name="дох 19" sheetId="68" r:id="rId2"/>
    <sheet name="дох 20-21" sheetId="66" r:id="rId3"/>
    <sheet name="по разд 19" sheetId="39" r:id="rId4"/>
    <sheet name="по разд 20-21" sheetId="61" r:id="rId5"/>
    <sheet name="5" sheetId="58" r:id="rId6"/>
    <sheet name="6" sheetId="64" r:id="rId7"/>
    <sheet name="по виду расх 19" sheetId="41" r:id="rId8"/>
    <sheet name="по виду расх 20-21" sheetId="62" r:id="rId9"/>
    <sheet name="межб.трансф" sheetId="60" r:id="rId10"/>
    <sheet name="межб.20-21" sheetId="65" r:id="rId11"/>
    <sheet name="источники" sheetId="52" r:id="rId12"/>
    <sheet name="источ. 20-21" sheetId="63" r:id="rId13"/>
    <sheet name="ожид.исп.2018" sheetId="69" r:id="rId14"/>
    <sheet name="ожид.исп.2019-2021" sheetId="70" r:id="rId15"/>
  </sheets>
  <definedNames>
    <definedName name="_xlnm.Print_Titles" localSheetId="7">'по виду расх 19'!$10:$11</definedName>
    <definedName name="_xlnm.Print_Titles" localSheetId="8">'по виду расх 20-21'!$10:$11</definedName>
    <definedName name="_xlnm.Print_Area" localSheetId="7">'по виду расх 19'!$A:$D</definedName>
  </definedNames>
  <calcPr calcId="145621" iterateDelta="1E-4"/>
</workbook>
</file>

<file path=xl/calcChain.xml><?xml version="1.0" encoding="utf-8"?>
<calcChain xmlns="http://schemas.openxmlformats.org/spreadsheetml/2006/main">
  <c r="D49" i="41" l="1"/>
  <c r="D50" i="41"/>
  <c r="D123" i="41"/>
  <c r="E100" i="62" l="1"/>
  <c r="D127" i="62"/>
  <c r="D98" i="62"/>
  <c r="D97" i="62" s="1"/>
  <c r="D96" i="62" s="1"/>
  <c r="D74" i="62"/>
  <c r="E117" i="62"/>
  <c r="D117" i="62"/>
  <c r="E58" i="62"/>
  <c r="D58" i="62"/>
  <c r="E47" i="62"/>
  <c r="E43" i="62"/>
  <c r="D43" i="62"/>
  <c r="D35" i="41"/>
  <c r="E36" i="62"/>
  <c r="E33" i="62" s="1"/>
  <c r="E32" i="62" s="1"/>
  <c r="D36" i="62"/>
  <c r="E29" i="62"/>
  <c r="D29" i="62"/>
  <c r="E23" i="62"/>
  <c r="E19" i="62" s="1"/>
  <c r="E17" i="62"/>
  <c r="D17" i="62"/>
  <c r="D125" i="41" l="1"/>
  <c r="D40" i="41"/>
  <c r="D39" i="41" s="1"/>
  <c r="D43" i="41"/>
  <c r="D42" i="41" s="1"/>
  <c r="D15" i="41" l="1"/>
  <c r="D121" i="41"/>
  <c r="D119" i="41"/>
  <c r="C14" i="61"/>
  <c r="C13" i="39"/>
  <c r="C7" i="69" l="1"/>
  <c r="B7" i="69"/>
  <c r="D4" i="70" l="1"/>
  <c r="D8" i="70" s="1"/>
  <c r="C4" i="70"/>
  <c r="C8" i="70" s="1"/>
  <c r="B4" i="70"/>
  <c r="B8" i="70" s="1"/>
  <c r="D13" i="69"/>
  <c r="C12" i="69"/>
  <c r="C14" i="69" s="1"/>
  <c r="B12" i="69"/>
  <c r="B14" i="69" s="1"/>
  <c r="D11" i="69"/>
  <c r="D9" i="69"/>
  <c r="D7" i="69"/>
  <c r="D12" i="69" l="1"/>
  <c r="D14" i="69"/>
  <c r="D104" i="41"/>
  <c r="D103" i="41" s="1"/>
  <c r="C34" i="68"/>
  <c r="C40" i="66" l="1"/>
  <c r="C37" i="66"/>
  <c r="D40" i="66"/>
  <c r="D101" i="62"/>
  <c r="D35" i="66"/>
  <c r="D34" i="66" s="1"/>
  <c r="C35" i="66"/>
  <c r="C34" i="66" s="1"/>
  <c r="E125" i="62"/>
  <c r="E123" i="62"/>
  <c r="E121" i="62"/>
  <c r="E119" i="62"/>
  <c r="E113" i="62"/>
  <c r="D113" i="62"/>
  <c r="D125" i="62"/>
  <c r="D123" i="62"/>
  <c r="D121" i="62"/>
  <c r="D119" i="62"/>
  <c r="E101" i="62"/>
  <c r="E94" i="62"/>
  <c r="D77" i="62"/>
  <c r="E67" i="62"/>
  <c r="D67" i="62"/>
  <c r="E21" i="62"/>
  <c r="D21" i="62"/>
  <c r="E19" i="65"/>
  <c r="D19" i="65"/>
  <c r="D38" i="61"/>
  <c r="D20" i="66"/>
  <c r="C20" i="66"/>
  <c r="C38" i="68"/>
  <c r="C36" i="68"/>
  <c r="C32" i="68"/>
  <c r="C26" i="68"/>
  <c r="C24" i="68"/>
  <c r="C21" i="68"/>
  <c r="C16" i="68"/>
  <c r="C15" i="68" s="1"/>
  <c r="C13" i="68"/>
  <c r="D20" i="60"/>
  <c r="D102" i="41"/>
  <c r="D110" i="41"/>
  <c r="D100" i="41"/>
  <c r="D98" i="41"/>
  <c r="D97" i="41" s="1"/>
  <c r="D96" i="41" s="1"/>
  <c r="D95" i="41" s="1"/>
  <c r="C27" i="39"/>
  <c r="C23" i="68" l="1"/>
  <c r="C12" i="68" s="1"/>
  <c r="C31" i="68"/>
  <c r="C30" i="68" s="1"/>
  <c r="D107" i="41"/>
  <c r="C40" i="68" l="1"/>
  <c r="C13" i="52" s="1"/>
  <c r="E104" i="62"/>
  <c r="D104" i="62"/>
  <c r="E20" i="62" l="1"/>
  <c r="D20" i="62"/>
  <c r="E69" i="62"/>
  <c r="E66" i="62" s="1"/>
  <c r="E65" i="62" s="1"/>
  <c r="C22" i="39" l="1"/>
  <c r="D22" i="61"/>
  <c r="C22" i="61"/>
  <c r="D14" i="61"/>
  <c r="E82" i="62" l="1"/>
  <c r="E81" i="62" s="1"/>
  <c r="E80" i="62" s="1"/>
  <c r="D82" i="62"/>
  <c r="D81" i="62" s="1"/>
  <c r="D85" i="62"/>
  <c r="D84" i="62" s="1"/>
  <c r="E85" i="62"/>
  <c r="E84" i="62" s="1"/>
  <c r="E61" i="62"/>
  <c r="E60" i="62" s="1"/>
  <c r="D61" i="62"/>
  <c r="D60" i="62" s="1"/>
  <c r="E79" i="62" l="1"/>
  <c r="D20" i="61"/>
  <c r="C20" i="61"/>
  <c r="C20" i="39" l="1"/>
  <c r="D32" i="66"/>
  <c r="C32" i="66"/>
  <c r="C31" i="66" s="1"/>
  <c r="C30" i="66" s="1"/>
  <c r="D37" i="66"/>
  <c r="C16" i="66"/>
  <c r="D31" i="66" l="1"/>
  <c r="D30" i="66" s="1"/>
  <c r="D29" i="61"/>
  <c r="C29" i="61"/>
  <c r="D27" i="61"/>
  <c r="C27" i="61"/>
  <c r="C30" i="39"/>
  <c r="C44" i="39" s="1"/>
  <c r="D115" i="62" l="1"/>
  <c r="D53" i="62" l="1"/>
  <c r="D94" i="62"/>
  <c r="D107" i="62" l="1"/>
  <c r="E115" i="62"/>
  <c r="E109" i="62"/>
  <c r="D109" i="62"/>
  <c r="E107" i="62"/>
  <c r="D93" i="62"/>
  <c r="E88" i="62"/>
  <c r="D91" i="62"/>
  <c r="D90" i="62" s="1"/>
  <c r="D88" i="62"/>
  <c r="D87" i="62" s="1"/>
  <c r="E77" i="62"/>
  <c r="E76" i="62" s="1"/>
  <c r="E74" i="62"/>
  <c r="E73" i="62" s="1"/>
  <c r="D69" i="62"/>
  <c r="D66" i="62" s="1"/>
  <c r="D65" i="62" s="1"/>
  <c r="E57" i="62"/>
  <c r="E56" i="62" s="1"/>
  <c r="E55" i="62" s="1"/>
  <c r="E53" i="62"/>
  <c r="E52" i="62" s="1"/>
  <c r="D52" i="62"/>
  <c r="D50" i="62"/>
  <c r="E50" i="62"/>
  <c r="E49" i="62" s="1"/>
  <c r="D33" i="41"/>
  <c r="D32" i="41" s="1"/>
  <c r="E41" i="62"/>
  <c r="D15" i="62"/>
  <c r="D14" i="62" s="1"/>
  <c r="E15" i="62"/>
  <c r="E14" i="62" s="1"/>
  <c r="E13" i="62" s="1"/>
  <c r="D139" i="41"/>
  <c r="D137" i="41"/>
  <c r="D81" i="41"/>
  <c r="D80" i="41" s="1"/>
  <c r="D90" i="41"/>
  <c r="D89" i="41" s="1"/>
  <c r="D87" i="41"/>
  <c r="D86" i="41" s="1"/>
  <c r="D84" i="41"/>
  <c r="D83" i="41" s="1"/>
  <c r="D63" i="41"/>
  <c r="D65" i="41"/>
  <c r="D58" i="41"/>
  <c r="D57" i="41" s="1"/>
  <c r="D56" i="41" s="1"/>
  <c r="D54" i="41"/>
  <c r="D53" i="41" s="1"/>
  <c r="D52" i="41" s="1"/>
  <c r="D100" i="62" l="1"/>
  <c r="D47" i="62"/>
  <c r="D49" i="62"/>
  <c r="E40" i="62"/>
  <c r="E39" i="62"/>
  <c r="D48" i="41"/>
  <c r="D31" i="41"/>
  <c r="D80" i="62"/>
  <c r="E46" i="62"/>
  <c r="E45" i="62" s="1"/>
  <c r="E72" i="62"/>
  <c r="D19" i="62"/>
  <c r="D13" i="62"/>
  <c r="E38" i="62"/>
  <c r="D62" i="41"/>
  <c r="D46" i="62" l="1"/>
  <c r="D64" i="62"/>
  <c r="D46" i="41"/>
  <c r="D45" i="41" s="1"/>
  <c r="D38" i="41" s="1"/>
  <c r="C38" i="61" l="1"/>
  <c r="C39" i="39"/>
  <c r="D26" i="66" l="1"/>
  <c r="C26" i="66"/>
  <c r="D24" i="66"/>
  <c r="C24" i="66"/>
  <c r="D16" i="66"/>
  <c r="D15" i="66" s="1"/>
  <c r="C15" i="66"/>
  <c r="D13" i="66"/>
  <c r="C13" i="66"/>
  <c r="C23" i="66" l="1"/>
  <c r="C12" i="66" s="1"/>
  <c r="C42" i="66" s="1"/>
  <c r="D23" i="66"/>
  <c r="D12" i="66" s="1"/>
  <c r="D42" i="66" s="1"/>
  <c r="D13" i="63" l="1"/>
  <c r="C13" i="63"/>
  <c r="D57" i="62" l="1"/>
  <c r="D56" i="62" s="1"/>
  <c r="D55" i="62" s="1"/>
  <c r="D129" i="41"/>
  <c r="E91" i="62" l="1"/>
  <c r="E90" i="62" s="1"/>
  <c r="E93" i="62"/>
  <c r="D30" i="41" l="1"/>
  <c r="D27" i="62"/>
  <c r="D26" i="62" s="1"/>
  <c r="E27" i="62"/>
  <c r="D34" i="62"/>
  <c r="D33" i="62" s="1"/>
  <c r="E34" i="62"/>
  <c r="D41" i="62"/>
  <c r="D39" i="62" s="1"/>
  <c r="E64" i="62"/>
  <c r="D73" i="62"/>
  <c r="D76" i="62"/>
  <c r="E71" i="62"/>
  <c r="E87" i="62"/>
  <c r="C32" i="61"/>
  <c r="D32" i="61"/>
  <c r="C34" i="61"/>
  <c r="D34" i="61"/>
  <c r="C37" i="61"/>
  <c r="C36" i="61" s="1"/>
  <c r="C41" i="61"/>
  <c r="D41" i="61"/>
  <c r="E26" i="62" l="1"/>
  <c r="E25" i="62"/>
  <c r="E12" i="62" s="1"/>
  <c r="C43" i="61"/>
  <c r="D72" i="62"/>
  <c r="D71" i="62" s="1"/>
  <c r="D45" i="62"/>
  <c r="D40" i="62"/>
  <c r="D38" i="62"/>
  <c r="D25" i="62"/>
  <c r="D12" i="62" s="1"/>
  <c r="D32" i="62"/>
  <c r="D31" i="62" s="1"/>
  <c r="E31" i="62"/>
  <c r="D79" i="62"/>
  <c r="D129" i="62" l="1"/>
  <c r="C14" i="63" s="1"/>
  <c r="D43" i="61"/>
  <c r="D45" i="61" s="1"/>
  <c r="E127" i="62"/>
  <c r="E129" i="62" s="1"/>
  <c r="C45" i="61"/>
  <c r="C10" i="64" s="1"/>
  <c r="C11" i="64" s="1"/>
  <c r="D10" i="64" l="1"/>
  <c r="D11" i="64" s="1"/>
  <c r="C12" i="63"/>
  <c r="C15" i="63" s="1"/>
  <c r="D14" i="63" l="1"/>
  <c r="D12" i="63" s="1"/>
  <c r="D15" i="63" s="1"/>
  <c r="D115" i="41"/>
  <c r="D127" i="41" l="1"/>
  <c r="D135" i="41" l="1"/>
  <c r="D133" i="41"/>
  <c r="D131" i="41"/>
  <c r="D113" i="41"/>
  <c r="D106" i="41" s="1"/>
  <c r="D93" i="41"/>
  <c r="D92" i="41" s="1"/>
  <c r="D79" i="41" s="1"/>
  <c r="D76" i="41"/>
  <c r="D75" i="41" s="1"/>
  <c r="D73" i="41"/>
  <c r="D72" i="41" l="1"/>
  <c r="D71" i="41"/>
  <c r="D70" i="41" s="1"/>
  <c r="D78" i="41"/>
  <c r="D68" i="41"/>
  <c r="D28" i="41"/>
  <c r="D23" i="41"/>
  <c r="D67" i="41" l="1"/>
  <c r="D21" i="41"/>
  <c r="D22" i="41"/>
  <c r="D17" i="41"/>
  <c r="D18" i="41"/>
  <c r="D26" i="41"/>
  <c r="D25" i="41" s="1"/>
  <c r="C42" i="39" s="1"/>
  <c r="D27" i="41"/>
  <c r="D37" i="41"/>
  <c r="C33" i="39"/>
  <c r="D14" i="41"/>
  <c r="D61" i="41" l="1"/>
  <c r="D60" i="41" s="1"/>
  <c r="D13" i="41"/>
  <c r="D12" i="41" l="1"/>
  <c r="D141" i="41" s="1"/>
  <c r="C35" i="39"/>
  <c r="C10" i="58" l="1"/>
  <c r="C11" i="58" s="1"/>
  <c r="C14" i="52"/>
  <c r="C12" i="52" s="1"/>
  <c r="C15" i="52" s="1"/>
</calcChain>
</file>

<file path=xl/sharedStrings.xml><?xml version="1.0" encoding="utf-8"?>
<sst xmlns="http://schemas.openxmlformats.org/spreadsheetml/2006/main" count="943" uniqueCount="490">
  <si>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</si>
  <si>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</si>
  <si>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</si>
  <si>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</si>
  <si>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</si>
  <si>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НАИМЕНОВАНИЕ</t>
  </si>
  <si>
    <t>Источники</t>
  </si>
  <si>
    <t>внутреннего финансирования дефицита бюджета</t>
  </si>
  <si>
    <t>Приложение 2</t>
  </si>
  <si>
    <t>0100</t>
  </si>
  <si>
    <t>0104</t>
  </si>
  <si>
    <t>0500</t>
  </si>
  <si>
    <t>0102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</si>
  <si>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</si>
  <si>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</si>
  <si>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</si>
  <si>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Приложение 6</t>
  </si>
  <si>
    <t>Приложение 1</t>
  </si>
  <si>
    <t>Борисоглебского сельского поселения</t>
  </si>
  <si>
    <t>Приложение 4</t>
  </si>
  <si>
    <t>Увеличение прочих остатков денежных средств бюджетов поселений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</si>
  <si>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</si>
  <si>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</si>
  <si>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</si>
  <si>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</si>
  <si>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Изменение остатков средств на счетах по учету средств бюджета</t>
  </si>
  <si>
    <t>Уменьшение прочих остатков денежных средств  бюджетов поселений</t>
  </si>
  <si>
    <t>Функционирование высшего должностного лица субъекта Российской Федерации и муниципального образования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</si>
  <si>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</si>
  <si>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</si>
  <si>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</si>
  <si>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</si>
  <si>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</si>
  <si>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</si>
  <si>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</si>
  <si>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</si>
  <si>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</si>
  <si>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</si>
  <si>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</si>
  <si>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</si>
  <si>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</si>
  <si>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</si>
  <si>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</si>
  <si>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</si>
  <si>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</si>
  <si>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</si>
  <si>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</si>
  <si>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</si>
  <si>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</si>
  <si>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</si>
  <si>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</si>
  <si>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</si>
  <si>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</si>
  <si>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</si>
  <si>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</si>
  <si>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</si>
  <si>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</si>
  <si>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</si>
  <si>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</si>
  <si>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</si>
  <si>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</si>
  <si>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</si>
  <si>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</si>
  <si>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</si>
  <si>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</si>
  <si>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</si>
  <si>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</si>
  <si>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</si>
  <si>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</si>
  <si>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</si>
  <si>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целевая программа "Комплексная программа развития систем коммунальной инфраструктуры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</si>
  <si>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</si>
  <si>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</si>
  <si>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</si>
  <si>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</si>
  <si>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</si>
  <si>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</si>
  <si>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</si>
  <si>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</si>
  <si>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</si>
  <si>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</si>
  <si>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</si>
  <si>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</si>
  <si>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</si>
  <si>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</si>
  <si>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</si>
  <si>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</si>
  <si>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</si>
  <si>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</si>
  <si>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</si>
  <si>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</si>
  <si>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</si>
  <si>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</si>
  <si>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</si>
  <si>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</si>
  <si>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</si>
  <si>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</si>
  <si>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</si>
  <si>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</si>
  <si>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</si>
  <si>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</si>
  <si>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</si>
  <si>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</si>
  <si>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</si>
  <si>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Приложение 3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</si>
  <si>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</si>
  <si>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</si>
  <si>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850 0105 0201 10 0000 510</t>
  </si>
  <si>
    <t>850 0105 0201 10 0000 610</t>
  </si>
  <si>
    <t>ИТОГО источников внутреннего финансирования</t>
  </si>
  <si>
    <t>850 0105 0000 00 0000 000</t>
  </si>
  <si>
    <t>Приложение 5</t>
  </si>
  <si>
    <t xml:space="preserve">   Прогнозируемые доходы бюджета Борисоглебского сельского поселения</t>
  </si>
  <si>
    <t>Код бюджетной классификации РФ</t>
  </si>
  <si>
    <t>Наименование дохода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</si>
  <si>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</si>
  <si>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</si>
  <si>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</si>
  <si>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</si>
  <si>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Налог на доходы физических лиц</t>
  </si>
  <si>
    <t xml:space="preserve">000 103 00000 00 0000 000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</si>
  <si>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</si>
  <si>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</si>
  <si>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в консолидированные бюджеты субъектов Российской Федерации</t>
  </si>
  <si>
    <t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Российской Федерации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</si>
  <si>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Российской Федерации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</si>
  <si>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Российской Федерации</t>
  </si>
  <si>
    <t>000 106 00000 00 0000 000</t>
  </si>
  <si>
    <t>Налоги на имущество</t>
  </si>
  <si>
    <t>000 106 01000 00 0000 110</t>
  </si>
  <si>
    <t>Налог на имущество физических лиц</t>
  </si>
  <si>
    <t>Налог на имущество физических лиц,взимаемый по ставкам, применяемым к объектам налогообложения, расположенным в границах поселений</t>
  </si>
  <si>
    <t>000 106 06000 00 0000 110</t>
  </si>
  <si>
    <t>Земельный налог</t>
  </si>
  <si>
    <t>Земельный налог, взимаемый по ставкам, установленным в соответствии с п.1 п.1 ст.394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</si>
  <si>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п.2 п.1 ст.394 Налогового кодекса Российской Федерации и применяемым к объектам налогообложения, расположенным в границах поселений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</si>
  <si>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</si>
  <si>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</si>
  <si>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</si>
  <si>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</si>
  <si>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</si>
  <si>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бюджетной системы Российской Федерации  (межбюджетные субсидии)</t>
  </si>
  <si>
    <t>Субсидия бюджетам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</si>
  <si>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850 202 02088 10 0001 151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</si>
  <si>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"Фонд содействия реформированию жилищно - коммунального хозяйства"</t>
  </si>
  <si>
    <t>Иные межбюджетные трансферты</t>
  </si>
  <si>
    <t>Межбюджетные трансферты,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</si>
  <si>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Администрация Борисоглебского сельского поселения</t>
  </si>
  <si>
    <t>Наименование главного распорядителя                       бюджетных средств</t>
  </si>
  <si>
    <t>Код ГРБС</t>
  </si>
  <si>
    <t xml:space="preserve">РАСПРЕДЕЛЕНИЕ </t>
  </si>
  <si>
    <t>иных межбюджетных трансфертов, передаваемых бюджетам муниципальных районов</t>
  </si>
  <si>
    <t xml:space="preserve">из бюджетов сельских поселений на осуществление части полномочий по </t>
  </si>
  <si>
    <t>№ п/п</t>
  </si>
  <si>
    <t>Наименование трансферта</t>
  </si>
  <si>
    <t>В сфере организации библиотечного обслуживания населения, комплектование библиотечных фондов библиотек поселения</t>
  </si>
  <si>
    <t>В сфере организации досуга и обеспечения жителей услугами культуры</t>
  </si>
  <si>
    <t>В сфере обеспечения условий для развития физической культуры и массового спорта</t>
  </si>
  <si>
    <t>В сфере организации и осуществления мероприятий по работе с детьми и молодежью</t>
  </si>
  <si>
    <t>В сфере осуществления полномочий по казначейскому исполнению бюджета</t>
  </si>
  <si>
    <t>В сфере осуществления внешнего муниципального финансового контроля полномочий контрольно-счетного органа</t>
  </si>
  <si>
    <t>третьего созыва</t>
  </si>
  <si>
    <t>Всего</t>
  </si>
  <si>
    <t>Условно утвержденные расходы</t>
  </si>
  <si>
    <t xml:space="preserve">Расходы бюджета Борисоглебского сельского поселения </t>
  </si>
  <si>
    <t>Приложение 7</t>
  </si>
  <si>
    <t>Приложение 8</t>
  </si>
  <si>
    <t>Приложение 9</t>
  </si>
  <si>
    <t>Приложение 11</t>
  </si>
  <si>
    <t>Приложение 10</t>
  </si>
  <si>
    <t>второго созыва</t>
  </si>
  <si>
    <t>с классификацией доходов бюджетов Российской Федерации</t>
  </si>
  <si>
    <t>Субсидия бюджетам поселений на строительство, модернизацию, ремонт и содержание автомобильных дорог общего пользования, в том числе дорог а поселениях (за исключением автомобильных дорог федерального значения)</t>
  </si>
  <si>
    <t>Приложение 12</t>
  </si>
  <si>
    <t xml:space="preserve"> </t>
  </si>
  <si>
    <t>Перечень главных администраторов доходов и источников финансирования дефицита бюджета Борисоглебского сельского поселения</t>
  </si>
  <si>
    <t>117 01050 10 0000 180</t>
  </si>
  <si>
    <t xml:space="preserve"> 0102 0000 10 0000 710</t>
  </si>
  <si>
    <t xml:space="preserve"> 0102 0000 10 0000 810</t>
  </si>
  <si>
    <t xml:space="preserve"> 0103 0100 10 0000 710</t>
  </si>
  <si>
    <t xml:space="preserve"> 0103 0100 10 0000 810</t>
  </si>
  <si>
    <t xml:space="preserve"> 0105 0201 10 0000 510</t>
  </si>
  <si>
    <t xml:space="preserve"> 0105 0201 10 0000 610</t>
  </si>
  <si>
    <t>Приложение 13</t>
  </si>
  <si>
    <t xml:space="preserve">от                          г. № </t>
  </si>
  <si>
    <t xml:space="preserve">от                        г. №  </t>
  </si>
  <si>
    <t xml:space="preserve">от                     г. №  </t>
  </si>
  <si>
    <t xml:space="preserve">от                           г. № </t>
  </si>
  <si>
    <t xml:space="preserve">от                г. №  </t>
  </si>
  <si>
    <t xml:space="preserve">от                       г. №  </t>
  </si>
  <si>
    <t xml:space="preserve">от                              г. №  </t>
  </si>
  <si>
    <t xml:space="preserve">от                        г. № </t>
  </si>
  <si>
    <t>200</t>
  </si>
  <si>
    <t xml:space="preserve">от                           г. №  </t>
  </si>
  <si>
    <t xml:space="preserve">от                  г. №  </t>
  </si>
  <si>
    <t xml:space="preserve">от                       г. № </t>
  </si>
  <si>
    <t xml:space="preserve">от                      №  </t>
  </si>
  <si>
    <t>Прочие доходы от компенсации затрат бюджетов сельских поселений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</si>
  <si>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</si>
  <si>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</si>
  <si>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1001</t>
  </si>
  <si>
    <t>Пенсионное обеспечение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</si>
  <si>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</si>
  <si>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</si>
  <si>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</si>
  <si>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</si>
  <si>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</si>
  <si>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</si>
  <si>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</si>
  <si>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</si>
  <si>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</si>
  <si>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</si>
  <si>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</si>
  <si>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</si>
  <si>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</si>
  <si>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</si>
  <si>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</si>
  <si>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</si>
  <si>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</si>
  <si>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</si>
  <si>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</si>
  <si>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</si>
  <si>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</si>
  <si>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</si>
  <si>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</si>
  <si>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</si>
  <si>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</si>
  <si>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</si>
  <si>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</si>
  <si>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</si>
  <si>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</si>
  <si>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</si>
  <si>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</si>
  <si>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</si>
  <si>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</si>
  <si>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</si>
  <si>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</si>
  <si>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</si>
  <si>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</si>
  <si>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06.0.00.00000</t>
  </si>
  <si>
    <t>06.1.00.00000</t>
  </si>
  <si>
    <t>Обеспечение мер по сохранности автомобильных дорог общего пользования Борисоглебского сельского поселения, а также мостовых и иных конструкций на них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</si>
  <si>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</si>
  <si>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</si>
  <si>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06.1.01.20290</t>
  </si>
  <si>
    <t>Капитальный ремонт и ремонт автомобильных дорог общего пользования и искусственных сооружений, находящихся в неудовлетворительном состоянии</t>
  </si>
  <si>
    <t>06.1.02.00000</t>
  </si>
  <si>
    <t>Ремонт и содержание автомобильных дорог Борисоглебского сельского поселения за счет средств  бюджета поселения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</si>
  <si>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</si>
  <si>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</si>
  <si>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</si>
  <si>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</si>
  <si>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</si>
  <si>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</si>
  <si>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</si>
  <si>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</si>
  <si>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</si>
  <si>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</si>
  <si>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</si>
  <si>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</si>
  <si>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</si>
  <si>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</si>
  <si>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</si>
  <si>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Содержание, текущий ремонт объектов благоустройства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</si>
  <si>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</si>
  <si>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</si>
  <si>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</si>
  <si>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</si>
  <si>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</si>
  <si>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</si>
  <si>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</si>
  <si>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</si>
  <si>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</si>
  <si>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</si>
  <si>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</si>
  <si>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</si>
  <si>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</si>
  <si>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</si>
  <si>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</si>
  <si>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</si>
  <si>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</si>
  <si>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</si>
  <si>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</si>
  <si>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</si>
  <si>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</si>
  <si>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09.0.00.0000</t>
  </si>
  <si>
    <t>Условно утвержденные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</si>
  <si>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</si>
  <si>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</si>
  <si>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</si>
  <si>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</si>
  <si>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</si>
  <si>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</si>
  <si>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</si>
  <si>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</si>
  <si>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</si>
  <si>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</si>
  <si>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</si>
  <si>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</si>
  <si>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</si>
  <si>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Всего доходов</t>
  </si>
  <si>
    <t>2019 год    (руб.)</t>
  </si>
  <si>
    <t>182 101 02000 01 0000 110</t>
  </si>
  <si>
    <t>100 103 02000 01 0000 110</t>
  </si>
  <si>
    <t>100 103 02230 01 0000 110</t>
  </si>
  <si>
    <t>100 103 02240 01 0000 110</t>
  </si>
  <si>
    <t>100 103 02250 01 0000 110</t>
  </si>
  <si>
    <t>100 103 02260 01 0000 110</t>
  </si>
  <si>
    <t>182 106 01000 00 0000 110</t>
  </si>
  <si>
    <t>182 106 01030 10 0000 110</t>
  </si>
  <si>
    <t>182 106 06000 00 0000 110</t>
  </si>
  <si>
    <t>182 106 06033 10 0000 110</t>
  </si>
  <si>
    <t>182 106 06043 10 0000 110</t>
  </si>
  <si>
    <t>0200</t>
  </si>
  <si>
    <t>0203</t>
  </si>
  <si>
    <t>Национальная оборона</t>
  </si>
  <si>
    <t>Мобилизационная и вневойсковая подготовка</t>
  </si>
  <si>
    <t>2019 год (руб.)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</si>
  <si>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</si>
  <si>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</si>
  <si>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</si>
  <si>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2019 год                        (руб.)</t>
  </si>
  <si>
    <t>2019 год           (руб.)</t>
  </si>
  <si>
    <t>План (руб.) 2019 г.</t>
  </si>
  <si>
    <t>Субвенции бюджетам субъектов Российской Федерации и муниципальных образований</t>
  </si>
  <si>
    <t>0111</t>
  </si>
  <si>
    <t>Резервные фонды</t>
  </si>
  <si>
    <t>05.4.01.L0200</t>
  </si>
  <si>
    <t>113 02995 10 0000 130</t>
  </si>
  <si>
    <t>114 06025 10 0000 430</t>
  </si>
  <si>
    <t>116 23051 10 0000 140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</si>
  <si>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сельских поселений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</si>
  <si>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</si>
  <si>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Доходы бюджетов сельских поселений от возврата иными организациями остатков субсидий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</si>
  <si>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</si>
  <si>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Субсидии бюджетам сельских поселений на софинансирование капитальных вложений в объекты муниципальной собственности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</si>
  <si>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</si>
  <si>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Получение кредитов от кредитных организаций  бюджетами сельских поселений в валюте Российской Федерации</t>
  </si>
  <si>
    <t>Погашение  бюджетами сельских поселений кредитов от кредитных организаций в валюте Российской Федерации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</si>
  <si>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</si>
  <si>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Погашение  бюджетами сельских поселений кредитов от других бюджетов бюджетной системы Российской Федерации в валюте Российской Федерации</t>
  </si>
  <si>
    <t>Увеличение прочих остатков денежных средств бюджетов сельских  поселений</t>
  </si>
  <si>
    <t>Уменьшение прочих остатков денежных средств  бюджетов сельских поселений</t>
  </si>
  <si>
    <t>114 02053 10 0000 410</t>
  </si>
  <si>
    <t>111 05025 10 0000 120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</si>
  <si>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</si>
  <si>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</si>
  <si>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</si>
  <si>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</si>
  <si>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</si>
  <si>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</si>
  <si>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</si>
  <si>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</si>
  <si>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</si>
  <si>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</si>
  <si>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</si>
  <si>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</si>
  <si>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</si>
  <si>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</si>
  <si>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</si>
  <si>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</si>
  <si>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</si>
  <si>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</si>
  <si>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</si>
  <si>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116 90050 10 0000 140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</si>
  <si>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</si>
  <si>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117 05050 10 0000 180</t>
  </si>
  <si>
    <t>проект</t>
  </si>
  <si>
    <t>000 105 00000 00 0000 000</t>
  </si>
  <si>
    <t>Единый сельскохозяйственный налог</t>
  </si>
  <si>
    <t xml:space="preserve">000 1 05 03010 01 0000 110 </t>
  </si>
  <si>
    <t>2020 год    (руб.)</t>
  </si>
  <si>
    <t>2020 год (руб.)</t>
  </si>
  <si>
    <t>2020 год                        (руб.)</t>
  </si>
  <si>
    <t>2020 год           (руб.)</t>
  </si>
  <si>
    <t>План (руб.) 2020 г.</t>
  </si>
  <si>
    <t>Совершенствование организации движения транспорта и пешеходов в поселении</t>
  </si>
  <si>
    <t>14.1.04.65480</t>
  </si>
  <si>
    <t>Ожидаемое исполнение бюджета Борисоглебского сельского поселения</t>
  </si>
  <si>
    <t>тыс.руб.</t>
  </si>
  <si>
    <t>Показатели</t>
  </si>
  <si>
    <t>Процент исполнения</t>
  </si>
  <si>
    <t>Утверждено</t>
  </si>
  <si>
    <t>Ожидаемое исполнение</t>
  </si>
  <si>
    <t>Собственные доходы</t>
  </si>
  <si>
    <t>в том числе</t>
  </si>
  <si>
    <t>налоговые</t>
  </si>
  <si>
    <t>неналоговые</t>
  </si>
  <si>
    <t>ВСЕГО ДОХОДОВ</t>
  </si>
  <si>
    <t>ВСЕГО РАСХОДОВ</t>
  </si>
  <si>
    <t>Результат исполнения бюджета (дефицит "-", профицит "+")</t>
  </si>
  <si>
    <t>Глава сельского поселения</t>
  </si>
  <si>
    <t>Яблоков Н.В.</t>
  </si>
  <si>
    <t>Ведущий специалист</t>
  </si>
  <si>
    <t>Полина Т.М.</t>
  </si>
  <si>
    <t>(тыс.руб.)</t>
  </si>
  <si>
    <t>2019 год</t>
  </si>
  <si>
    <t>Доходы бюджета сельского поселения</t>
  </si>
  <si>
    <t>собственные</t>
  </si>
  <si>
    <t>безвозмездные</t>
  </si>
  <si>
    <t>Расходы бюджета сельского поселения</t>
  </si>
  <si>
    <t>Дефицит (-), профицит (+)</t>
  </si>
  <si>
    <t>2020 год</t>
  </si>
  <si>
    <t>Проведение выборов в представительные органы муниципального образования</t>
  </si>
  <si>
    <t>20.0.00.85030</t>
  </si>
  <si>
    <t>Проведение выборов главы муниципального образования</t>
  </si>
  <si>
    <t>20.0.00.85040</t>
  </si>
  <si>
    <t>Капитальный ремонт, ремонт и содержание автомобильных дорог Борисоглебского сельского поселения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</si>
  <si>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</t>
  </si>
  <si>
    <t>0107</t>
  </si>
  <si>
    <t>Обеспечение проведения выборов и референдумов</t>
  </si>
  <si>
    <t>Прочие субсидии бюджетам сельских поселений</t>
  </si>
  <si>
    <t>Иные межбюджетные трансферты на осуществление мероприятий  для развития физической культуры и массового спорта на территории средств бюджета поселения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</si>
  <si>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</si>
  <si>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</si>
  <si>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за 2018 год</t>
  </si>
  <si>
    <t>Бюджет 2018</t>
  </si>
  <si>
    <t xml:space="preserve">на 2019 г. в соответствии с классификацией доходов бюджетов </t>
  </si>
  <si>
    <t xml:space="preserve">на плановый период 2020 и 2021 годов в соответствии   </t>
  </si>
  <si>
    <t>2021 год    (руб.)</t>
  </si>
  <si>
    <t xml:space="preserve">Расходы бюджета Борисоглебского сельского поселения на 2019 год </t>
  </si>
  <si>
    <t>2021 год (руб.)</t>
  </si>
  <si>
    <t>на плановый период 2020 и 2021 годов</t>
  </si>
  <si>
    <t>Ведомственная структура расходов бюджета Борисоглебского сельского поселения                                         на 2019 год</t>
  </si>
  <si>
    <t>2021 год                        (руб.)</t>
  </si>
  <si>
    <t>Ведомственная структура расходов бюджета Борисоглебского сельского поселения на плановый период 2020 и 2021 годы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</si>
  <si>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2019 год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</si>
  <si>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плановый период 2020 и 2021 годов</t>
  </si>
  <si>
    <t>решению вопросов местного значения на 2019 год</t>
  </si>
  <si>
    <t>2021 год           (руб.)</t>
  </si>
  <si>
    <t>решению вопросов местного значения на плановый период 2020 и 2021 года</t>
  </si>
  <si>
    <t xml:space="preserve">Борисоглебского сельского поселения на 2019 год </t>
  </si>
  <si>
    <t xml:space="preserve">Борисоглебского сельского поселения на 2020 -2021  годы </t>
  </si>
  <si>
    <t>План (руб.) 2021 г.</t>
  </si>
  <si>
    <t>Прогноз основных характеристик бюджета Борисоглебского поселения на 2019 год и на плановый период 2020 и 2021 годов</t>
  </si>
  <si>
    <t>2021 год</t>
  </si>
  <si>
    <t>Формирование организационно-методического и аналитического сопровождения системы муниципальной службы</t>
  </si>
  <si>
    <t>04.1.02.00000</t>
  </si>
  <si>
    <t>04.1.02.65220</t>
  </si>
  <si>
    <t xml:space="preserve">05.2.01.61230 </t>
  </si>
  <si>
    <t>06.1.02.62440</t>
  </si>
  <si>
    <t>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</si>
  <si>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01.1.03.65020</t>
  </si>
  <si>
    <t>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</si>
  <si>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>01.2.04.65040</t>
  </si>
  <si>
    <t>Осуществление мероприятий по работе с детьми и молодежью Борисоглебского сельского поселения за счет средств бюджета поселения</t>
  </si>
  <si>
    <t>01.3.01.65060</t>
  </si>
  <si>
    <t>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</si>
  <si>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02.1.03.65080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</si>
  <si>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</si>
  <si>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</si>
  <si>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05.2.01.61230</t>
  </si>
  <si>
    <t>202 20041 10 0000 150</t>
  </si>
  <si>
    <t>202 25555 10 0000 150</t>
  </si>
  <si>
    <t>202 29999 10 0000 150</t>
  </si>
  <si>
    <t>202 35118 10 0000 150</t>
  </si>
  <si>
    <t>202 40014 10 0000 150</t>
  </si>
  <si>
    <t>202 45160 10 0000 150</t>
  </si>
  <si>
    <t>218 05030 10 0000 150</t>
  </si>
  <si>
    <t>218 60010 10 0000 150</t>
  </si>
  <si>
    <t>219 60010 10 0000 150</t>
  </si>
  <si>
    <t>202 25497 10 0000 150</t>
  </si>
  <si>
    <t>Субсидии бюджетам сельских поселений на реализацию мероприятий по обеспечению жильем молодых семей</t>
  </si>
  <si>
    <t>111 05035 10 00000 120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</si>
  <si>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</si>
  <si>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20.0.00.85050</t>
  </si>
  <si>
    <t>Мероприятия по управлению, распоряжению имуществом, находящимся в муниципальной собственности</t>
  </si>
  <si>
    <t>400</t>
  </si>
  <si>
    <t>Осуществление мероприятий в рамках программы "Обеспечение доступным и комфортным жильем населения Борисоглебского сельского поселения" за счет средств бюджета сельского поселения</t>
  </si>
  <si>
    <t>Капитальные вложения в объекты государственной (муниципальной) собственности</t>
  </si>
  <si>
    <t>05.1.01.69602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</si>
  <si>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</si>
  <si>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</si>
  <si>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Невыясненные поступления, зачисляемые в бюджеты сельских поселений</t>
  </si>
  <si>
    <t>Прочие неналоговые доходы бюджетов сельских поселений</t>
  </si>
  <si>
    <t>Субсидии бюджетам сельских поселений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</si>
  <si>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Дотации бюджетам сельских поселений на поддержку мер по обеспечению сбалансированности бюджетов</t>
  </si>
  <si>
    <t>202 15001 10 0000 150</t>
  </si>
  <si>
    <t>000 202 01000 00 0000 150</t>
  </si>
  <si>
    <t>000 202 02000 00 0000 150</t>
  </si>
  <si>
    <t>850 202 20041 10 0000 150</t>
  </si>
  <si>
    <t>850 202 35000 10 0000 150</t>
  </si>
  <si>
    <t>850 202 40014 10 0000 150</t>
  </si>
  <si>
    <t>000 202 04000 00 0000 150</t>
  </si>
  <si>
    <t>850 202 35118 10 0000 150</t>
  </si>
  <si>
    <t>850 202 15001 10 0000 150</t>
  </si>
  <si>
    <t>850 202 35000 10 0000150</t>
  </si>
  <si>
    <t>850 202 20077 10 0000 150</t>
  </si>
  <si>
    <t>000 202 20000 00 0000 150</t>
  </si>
  <si>
    <t>000 202 15000 00 0000 150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</si>
</sst>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b/>
      <sz val="10"/>
      <name val="Arial Cyr"/>
      <family val="2"/>
      <charset val="204"/>
    </font>
    <font>
      <b/>
      <sz val="11"/>
      <name val="Arial Cyr"/>
      <charset val="204"/>
    </font>
    <font>
      <sz val="11"/>
      <color indexed="8"/>
      <name val="Times New Roman"/>
      <family val="1"/>
      <charset val="204"/>
    </font>
    <font>
      <sz val="12"/>
      <name val="TimesNewRomanPSMT"/>
    </font>
    <font>
      <i/>
      <sz val="10"/>
      <name val="Arial Narrow"/>
      <family val="2"/>
      <charset val="204"/>
    </font>
    <font>
      <b/>
      <sz val="10"/>
      <name val="Arial"/>
      <family val="2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Arial Cyr"/>
      <charset val="204"/>
    </font>
    <font>
      <sz val="1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/>
    <xf numFmtId="0" fontId="3" fillId="2" borderId="0" xfId="0" applyFont="1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 applyAlignment="1">
      <alignment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164" fontId="3" fillId="0" borderId="0" xfId="0" applyNumberFormat="1" applyFont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2" fontId="3" fillId="5" borderId="1" xfId="0" applyNumberFormat="1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6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2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10" fillId="2" borderId="0" xfId="0" applyFont="1" applyFill="1" applyBorder="1" applyAlignment="1">
      <alignment vertical="center"/>
    </xf>
    <xf numFmtId="0" fontId="0" fillId="0" borderId="0" xfId="0" applyBorder="1"/>
    <xf numFmtId="0" fontId="12" fillId="0" borderId="0" xfId="0" applyFont="1"/>
    <xf numFmtId="0" fontId="10" fillId="0" borderId="0" xfId="0" applyFont="1" applyBorder="1" applyAlignment="1">
      <alignment vertical="center"/>
    </xf>
    <xf numFmtId="0" fontId="13" fillId="0" borderId="1" xfId="0" applyFont="1" applyBorder="1" applyAlignment="1">
      <alignment wrapText="1"/>
    </xf>
    <xf numFmtId="0" fontId="12" fillId="0" borderId="1" xfId="0" applyFont="1" applyBorder="1"/>
    <xf numFmtId="0" fontId="14" fillId="0" borderId="0" xfId="0" applyFont="1" applyBorder="1" applyAlignment="1">
      <alignment vertical="center"/>
    </xf>
    <xf numFmtId="0" fontId="16" fillId="0" borderId="1" xfId="0" applyFont="1" applyBorder="1" applyAlignment="1">
      <alignment wrapText="1"/>
    </xf>
    <xf numFmtId="0" fontId="12" fillId="0" borderId="1" xfId="0" applyFont="1" applyBorder="1" applyAlignment="1">
      <alignment vertical="center"/>
    </xf>
    <xf numFmtId="0" fontId="13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vertical="center"/>
    </xf>
    <xf numFmtId="0" fontId="0" fillId="0" borderId="0" xfId="0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/>
    <xf numFmtId="2" fontId="11" fillId="2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2" fontId="12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14" fontId="0" fillId="0" borderId="0" xfId="0" applyNumberFormat="1" applyFill="1" applyBorder="1" applyAlignment="1">
      <alignment horizontal="center"/>
    </xf>
    <xf numFmtId="0" fontId="10" fillId="5" borderId="1" xfId="0" applyFont="1" applyFill="1" applyBorder="1" applyAlignment="1">
      <alignment vertical="center"/>
    </xf>
    <xf numFmtId="0" fontId="10" fillId="5" borderId="1" xfId="0" applyFont="1" applyFill="1" applyBorder="1"/>
    <xf numFmtId="0" fontId="10" fillId="2" borderId="0" xfId="0" applyFont="1" applyFill="1" applyBorder="1"/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10" fillId="0" borderId="0" xfId="0" applyFont="1" applyBorder="1"/>
    <xf numFmtId="0" fontId="14" fillId="0" borderId="1" xfId="0" applyFont="1" applyBorder="1" applyAlignment="1">
      <alignment vertical="center"/>
    </xf>
    <xf numFmtId="0" fontId="14" fillId="0" borderId="1" xfId="0" applyFont="1" applyBorder="1"/>
    <xf numFmtId="0" fontId="10" fillId="0" borderId="1" xfId="0" applyFont="1" applyBorder="1" applyAlignment="1">
      <alignment wrapText="1"/>
    </xf>
    <xf numFmtId="0" fontId="17" fillId="0" borderId="0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wrapText="1"/>
    </xf>
    <xf numFmtId="0" fontId="18" fillId="0" borderId="0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wrapText="1"/>
    </xf>
    <xf numFmtId="3" fontId="14" fillId="0" borderId="1" xfId="0" applyNumberFormat="1" applyFont="1" applyBorder="1" applyAlignment="1">
      <alignment vertical="center"/>
    </xf>
    <xf numFmtId="0" fontId="9" fillId="0" borderId="1" xfId="0" applyFont="1" applyBorder="1"/>
    <xf numFmtId="0" fontId="9" fillId="0" borderId="0" xfId="0" applyFont="1" applyBorder="1"/>
    <xf numFmtId="0" fontId="14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0" fillId="5" borderId="1" xfId="0" applyFont="1" applyFill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14" fillId="0" borderId="0" xfId="0" applyFont="1" applyBorder="1"/>
    <xf numFmtId="0" fontId="15" fillId="0" borderId="2" xfId="0" applyFont="1" applyBorder="1" applyAlignment="1">
      <alignment vertical="center"/>
    </xf>
    <xf numFmtId="164" fontId="19" fillId="0" borderId="0" xfId="0" applyNumberFormat="1" applyFont="1" applyBorder="1"/>
    <xf numFmtId="2" fontId="0" fillId="0" borderId="0" xfId="0" applyNumberFormat="1" applyAlignment="1">
      <alignment horizontal="right"/>
    </xf>
    <xf numFmtId="2" fontId="0" fillId="0" borderId="1" xfId="0" applyNumberFormat="1" applyBorder="1" applyAlignment="1">
      <alignment horizontal="center" wrapText="1"/>
    </xf>
    <xf numFmtId="2" fontId="0" fillId="0" borderId="0" xfId="0" applyNumberFormat="1"/>
    <xf numFmtId="4" fontId="10" fillId="5" borderId="1" xfId="0" applyNumberFormat="1" applyFont="1" applyFill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19" fillId="0" borderId="1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7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/>
    <xf numFmtId="164" fontId="2" fillId="2" borderId="0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vertical="center"/>
    </xf>
    <xf numFmtId="0" fontId="2" fillId="3" borderId="0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2" fontId="3" fillId="0" borderId="1" xfId="0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 shrinkToFit="1"/>
    </xf>
    <xf numFmtId="0" fontId="22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right" vertical="center" wrapText="1"/>
    </xf>
    <xf numFmtId="2" fontId="8" fillId="2" borderId="9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49" fontId="2" fillId="4" borderId="1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0" xfId="0" applyAlignment="1"/>
    <xf numFmtId="0" fontId="21" fillId="0" borderId="2" xfId="0" applyFont="1" applyBorder="1" applyAlignment="1">
      <alignment vertical="center" wrapText="1" shrinkToFit="1"/>
    </xf>
    <xf numFmtId="0" fontId="12" fillId="0" borderId="2" xfId="0" applyFont="1" applyBorder="1" applyAlignment="1">
      <alignment vertical="center" shrinkToFit="1"/>
    </xf>
    <xf numFmtId="0" fontId="12" fillId="0" borderId="2" xfId="0" applyFont="1" applyBorder="1" applyAlignment="1">
      <alignment vertical="center" wrapText="1" shrinkToFit="1"/>
    </xf>
    <xf numFmtId="0" fontId="12" fillId="0" borderId="0" xfId="0" applyFont="1" applyAlignment="1">
      <alignment vertical="center" wrapText="1" shrinkToFit="1"/>
    </xf>
    <xf numFmtId="0" fontId="12" fillId="2" borderId="2" xfId="0" applyFont="1" applyFill="1" applyBorder="1" applyAlignment="1">
      <alignment vertical="center" shrinkToFit="1"/>
    </xf>
    <xf numFmtId="0" fontId="16" fillId="2" borderId="1" xfId="0" applyFont="1" applyFill="1" applyBorder="1" applyAlignment="1">
      <alignment vertical="center" wrapText="1" shrinkToFi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2" fontId="0" fillId="0" borderId="1" xfId="0" applyNumberForma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23" fillId="0" borderId="10" xfId="0" applyFont="1" applyBorder="1" applyAlignment="1">
      <alignment wrapText="1"/>
    </xf>
    <xf numFmtId="0" fontId="2" fillId="3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2" fontId="8" fillId="2" borderId="9" xfId="0" applyNumberFormat="1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left" vertical="center" wrapText="1"/>
    </xf>
    <xf numFmtId="2" fontId="2" fillId="2" borderId="9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 wrapText="1" shrinkToFit="1"/>
    </xf>
    <xf numFmtId="0" fontId="10" fillId="0" borderId="0" xfId="0" applyFont="1" applyAlignment="1">
      <alignment horizontal="left"/>
    </xf>
    <xf numFmtId="0" fontId="3" fillId="0" borderId="0" xfId="0" applyFont="1"/>
    <xf numFmtId="0" fontId="10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2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 wrapText="1" shrinkToFit="1"/>
    </xf>
    <xf numFmtId="0" fontId="16" fillId="3" borderId="1" xfId="0" applyFont="1" applyFill="1" applyBorder="1" applyAlignment="1">
      <alignment vertical="center" wrapText="1" shrinkToFit="1"/>
    </xf>
    <xf numFmtId="0" fontId="12" fillId="3" borderId="2" xfId="0" applyFont="1" applyFill="1" applyBorder="1" applyAlignment="1">
      <alignment vertical="center" shrinkToFit="1"/>
    </xf>
    <xf numFmtId="0" fontId="16" fillId="0" borderId="7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2" fontId="2" fillId="0" borderId="1" xfId="0" applyNumberFormat="1" applyFont="1" applyBorder="1"/>
    <xf numFmtId="2" fontId="2" fillId="2" borderId="3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2" fontId="24" fillId="0" borderId="1" xfId="0" applyNumberFormat="1" applyFont="1" applyBorder="1" applyAlignment="1">
      <alignment horizontal="right"/>
    </xf>
    <xf numFmtId="0" fontId="24" fillId="0" borderId="1" xfId="0" applyFont="1" applyBorder="1"/>
    <xf numFmtId="0" fontId="25" fillId="3" borderId="0" xfId="0" applyFont="1" applyFill="1"/>
    <xf numFmtId="0" fontId="25" fillId="0" borderId="0" xfId="0" applyFont="1"/>
    <xf numFmtId="0" fontId="27" fillId="3" borderId="0" xfId="0" applyFont="1" applyFill="1"/>
    <xf numFmtId="0" fontId="27" fillId="3" borderId="0" xfId="0" applyFont="1" applyFill="1" applyAlignment="1">
      <alignment horizontal="right"/>
    </xf>
    <xf numFmtId="0" fontId="27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1" fontId="26" fillId="3" borderId="1" xfId="0" applyNumberFormat="1" applyFont="1" applyFill="1" applyBorder="1" applyAlignment="1">
      <alignment vertical="center" wrapText="1"/>
    </xf>
    <xf numFmtId="0" fontId="28" fillId="3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1" fontId="27" fillId="3" borderId="1" xfId="0" applyNumberFormat="1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/>
    <xf numFmtId="0" fontId="21" fillId="3" borderId="0" xfId="0" applyFont="1" applyFill="1" applyAlignment="1">
      <alignment vertical="center" wrapText="1"/>
    </xf>
    <xf numFmtId="0" fontId="21" fillId="3" borderId="0" xfId="0" applyFont="1" applyFill="1" applyAlignment="1">
      <alignment horizontal="righ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/>
    <xf numFmtId="0" fontId="30" fillId="0" borderId="0" xfId="0" applyFont="1" applyAlignment="1">
      <alignment vertical="center" wrapText="1"/>
    </xf>
    <xf numFmtId="0" fontId="30" fillId="0" borderId="0" xfId="0" applyFont="1"/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2" fontId="2" fillId="0" borderId="1" xfId="0" applyNumberFormat="1" applyFont="1" applyFill="1" applyBorder="1" applyAlignment="1">
      <alignment vertical="center" wrapText="1"/>
    </xf>
    <xf numFmtId="2" fontId="2" fillId="0" borderId="4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2" fontId="3" fillId="3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/>
    <xf numFmtId="0" fontId="21" fillId="0" borderId="2" xfId="0" applyFont="1" applyBorder="1" applyAlignment="1">
      <alignment horizontal="center" vertical="center" wrapText="1" shrinkToFit="1"/>
    </xf>
    <xf numFmtId="0" fontId="31" fillId="0" borderId="1" xfId="0" applyFont="1" applyBorder="1" applyAlignment="1">
      <alignment vertical="center"/>
    </xf>
    <xf numFmtId="0" fontId="0" fillId="0" borderId="0" xfId="0" applyAlignment="1"/>
    <xf numFmtId="0" fontId="20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0" xfId="0" applyFont="1" applyAlignment="1">
      <alignment horizontal="right"/>
    </xf>
    <xf numFmtId="0" fontId="1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/>
    <xf numFmtId="0" fontId="3" fillId="2" borderId="7" xfId="0" applyFont="1" applyFill="1" applyBorder="1"/>
    <xf numFmtId="0" fontId="2" fillId="0" borderId="0" xfId="0" applyFont="1" applyAlignme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/>
    <xf numFmtId="0" fontId="10" fillId="0" borderId="0" xfId="0" applyFont="1" applyAlignment="1">
      <alignment horizontal="center" wrapText="1"/>
    </xf>
    <xf numFmtId="0" fontId="10" fillId="0" borderId="1" xfId="0" applyFont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6" borderId="2" xfId="0" applyFont="1" applyFill="1" applyBorder="1" applyAlignment="1">
      <alignment vertical="top" wrapText="1"/>
    </xf>
    <xf numFmtId="0" fontId="3" fillId="6" borderId="7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/>
    </xf>
    <xf numFmtId="0" fontId="3" fillId="6" borderId="2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right"/>
    </xf>
    <xf numFmtId="0" fontId="13" fillId="0" borderId="0" xfId="0" applyFont="1" applyAlignment="1">
      <alignment horizontal="center"/>
    </xf>
    <xf numFmtId="0" fontId="26" fillId="3" borderId="0" xfId="0" applyFont="1" applyFill="1" applyAlignment="1">
      <alignment horizontal="center"/>
    </xf>
    <xf numFmtId="0" fontId="27" fillId="3" borderId="3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opLeftCell="A16" workbookViewId="0">
      <selection activeCell="C19" sqref="C19"/>
    </sheetView>
  </sheetViews>
  <sheetFormatPr defaultRowHeight="12.75"/>
  <cols>
    <col min="1" max="1" width="5.5703125" style="281" customWidth="1"/>
    <col min="2" max="2" width="21.140625" style="281" customWidth="1"/>
    <col min="3" max="3" width="61.85546875" style="281" customWidth="1"/>
    <col min="4" max="16384" width="9.140625" style="281"/>
  </cols>
  <sheetData>
    <row r="1" spans="1:3" ht="15">
      <c r="A1" s="384" t="s">
        <v>17</v>
      </c>
      <c r="B1" s="384"/>
      <c r="C1" s="384"/>
    </row>
    <row r="2" spans="1:3" ht="15">
      <c r="A2" s="384" t="s">
        <v>13</v>
      </c>
      <c r="B2" s="384"/>
      <c r="C2" s="384"/>
    </row>
    <row r="3" spans="1:3" ht="15">
      <c r="A3" s="384" t="s">
        <v>18</v>
      </c>
      <c r="B3" s="384"/>
      <c r="C3" s="384"/>
    </row>
    <row r="4" spans="1:3" ht="15">
      <c r="A4" s="384" t="s">
        <v>161</v>
      </c>
      <c r="B4" s="384"/>
      <c r="C4" s="384"/>
    </row>
    <row r="5" spans="1:3">
      <c r="A5" s="376"/>
      <c r="B5" s="304" t="s">
        <v>174</v>
      </c>
      <c r="C5" s="376" t="s">
        <v>184</v>
      </c>
    </row>
    <row r="6" spans="1:3">
      <c r="A6" s="377"/>
      <c r="B6" s="377"/>
      <c r="C6" s="377"/>
    </row>
    <row r="7" spans="1:3">
      <c r="A7" s="377"/>
      <c r="B7" s="377"/>
      <c r="C7" s="377"/>
    </row>
    <row r="8" spans="1:3" ht="15.75">
      <c r="A8" s="385" t="s">
        <v>175</v>
      </c>
      <c r="B8" s="385"/>
      <c r="C8" s="385"/>
    </row>
    <row r="9" spans="1:3" ht="15">
      <c r="A9" s="381" t="s">
        <v>147</v>
      </c>
      <c r="B9" s="382"/>
      <c r="C9" s="383"/>
    </row>
    <row r="10" spans="1:3" ht="78.75">
      <c r="A10" s="134">
        <v>850</v>
      </c>
      <c r="B10" s="139" t="s">
        <v>344</v>
      </c>
      <c r="C10" s="313" t="s">
        <v>471</v>
      </c>
    </row>
    <row r="11" spans="1:3" ht="78.75">
      <c r="A11" s="134">
        <v>850</v>
      </c>
      <c r="B11" s="139" t="s">
        <v>463</v>
      </c>
      <c r="C11" s="313" t="s">
        <v>464</v>
      </c>
    </row>
    <row r="12" spans="1:3" ht="31.5">
      <c r="A12" s="134">
        <v>850</v>
      </c>
      <c r="B12" s="378" t="s">
        <v>328</v>
      </c>
      <c r="C12" s="227" t="s">
        <v>197</v>
      </c>
    </row>
    <row r="13" spans="1:3" ht="94.5">
      <c r="A13" s="134">
        <v>850</v>
      </c>
      <c r="B13" s="282" t="s">
        <v>343</v>
      </c>
      <c r="C13" s="227" t="s">
        <v>345</v>
      </c>
    </row>
    <row r="14" spans="1:3" ht="63">
      <c r="A14" s="134">
        <v>850</v>
      </c>
      <c r="B14" s="283" t="s">
        <v>329</v>
      </c>
      <c r="C14" s="227" t="s">
        <v>472</v>
      </c>
    </row>
    <row r="15" spans="1:3" ht="78.75">
      <c r="A15" s="134">
        <v>850</v>
      </c>
      <c r="B15" s="309" t="s">
        <v>330</v>
      </c>
      <c r="C15" s="227" t="s">
        <v>331</v>
      </c>
    </row>
    <row r="16" spans="1:3" ht="47.25">
      <c r="A16" s="134">
        <v>850</v>
      </c>
      <c r="B16" s="309" t="s">
        <v>364</v>
      </c>
      <c r="C16" s="227" t="s">
        <v>365</v>
      </c>
    </row>
    <row r="17" spans="1:3" ht="31.5">
      <c r="A17" s="134">
        <v>850</v>
      </c>
      <c r="B17" s="283" t="s">
        <v>176</v>
      </c>
      <c r="C17" s="310" t="s">
        <v>473</v>
      </c>
    </row>
    <row r="18" spans="1:3" ht="15.75">
      <c r="A18" s="134">
        <v>850</v>
      </c>
      <c r="B18" s="283" t="s">
        <v>366</v>
      </c>
      <c r="C18" s="310" t="s">
        <v>474</v>
      </c>
    </row>
    <row r="19" spans="1:3" s="380" customFormat="1" ht="30">
      <c r="A19" s="134">
        <v>850</v>
      </c>
      <c r="B19" s="283" t="s">
        <v>477</v>
      </c>
      <c r="C19" s="438" t="s">
        <v>476</v>
      </c>
    </row>
    <row r="20" spans="1:3" ht="63">
      <c r="A20" s="134">
        <v>850</v>
      </c>
      <c r="B20" s="284" t="s">
        <v>452</v>
      </c>
      <c r="C20" s="227" t="s">
        <v>198</v>
      </c>
    </row>
    <row r="21" spans="1:3" ht="31.5">
      <c r="A21" s="134">
        <v>850</v>
      </c>
      <c r="B21" s="284" t="s">
        <v>461</v>
      </c>
      <c r="C21" s="227" t="s">
        <v>462</v>
      </c>
    </row>
    <row r="22" spans="1:3" ht="63">
      <c r="A22" s="134">
        <v>850</v>
      </c>
      <c r="B22" s="284" t="s">
        <v>453</v>
      </c>
      <c r="C22" s="227" t="s">
        <v>475</v>
      </c>
    </row>
    <row r="23" spans="1:3" ht="16.5">
      <c r="A23" s="134">
        <v>850</v>
      </c>
      <c r="B23" s="284" t="s">
        <v>454</v>
      </c>
      <c r="C23" s="379" t="s">
        <v>411</v>
      </c>
    </row>
    <row r="24" spans="1:3" ht="47.25">
      <c r="A24" s="134">
        <v>850</v>
      </c>
      <c r="B24" s="285" t="s">
        <v>455</v>
      </c>
      <c r="C24" s="227" t="s">
        <v>298</v>
      </c>
    </row>
    <row r="25" spans="1:3" ht="78.75">
      <c r="A25" s="134">
        <v>850</v>
      </c>
      <c r="B25" s="284" t="s">
        <v>456</v>
      </c>
      <c r="C25" s="227" t="s">
        <v>199</v>
      </c>
    </row>
    <row r="26" spans="1:3" ht="63">
      <c r="A26" s="134">
        <v>850</v>
      </c>
      <c r="B26" s="303" t="s">
        <v>457</v>
      </c>
      <c r="C26" s="227" t="s">
        <v>332</v>
      </c>
    </row>
    <row r="27" spans="1:3" ht="31.5">
      <c r="A27" s="134">
        <v>850</v>
      </c>
      <c r="B27" s="312" t="s">
        <v>458</v>
      </c>
      <c r="C27" s="228" t="s">
        <v>333</v>
      </c>
    </row>
    <row r="28" spans="1:3" ht="63">
      <c r="A28" s="134">
        <v>850</v>
      </c>
      <c r="B28" s="284" t="s">
        <v>459</v>
      </c>
      <c r="C28" s="311" t="s">
        <v>336</v>
      </c>
    </row>
    <row r="29" spans="1:3" ht="47.25">
      <c r="A29" s="134">
        <v>850</v>
      </c>
      <c r="B29" s="283" t="s">
        <v>460</v>
      </c>
      <c r="C29" s="227" t="s">
        <v>334</v>
      </c>
    </row>
    <row r="30" spans="1:3" ht="31.5">
      <c r="A30" s="134">
        <v>850</v>
      </c>
      <c r="B30" s="286" t="s">
        <v>177</v>
      </c>
      <c r="C30" s="311" t="s">
        <v>337</v>
      </c>
    </row>
    <row r="31" spans="1:3" ht="31.5">
      <c r="A31" s="134">
        <v>850</v>
      </c>
      <c r="B31" s="286" t="s">
        <v>178</v>
      </c>
      <c r="C31" s="287" t="s">
        <v>338</v>
      </c>
    </row>
    <row r="32" spans="1:3" ht="47.25">
      <c r="A32" s="134">
        <v>850</v>
      </c>
      <c r="B32" s="286" t="s">
        <v>179</v>
      </c>
      <c r="C32" s="287" t="s">
        <v>339</v>
      </c>
    </row>
    <row r="33" spans="1:3" ht="47.25">
      <c r="A33" s="134">
        <v>850</v>
      </c>
      <c r="B33" s="286" t="s">
        <v>180</v>
      </c>
      <c r="C33" s="287" t="s">
        <v>340</v>
      </c>
    </row>
    <row r="34" spans="1:3" ht="31.5">
      <c r="A34" s="134">
        <v>850</v>
      </c>
      <c r="B34" s="283" t="s">
        <v>181</v>
      </c>
      <c r="C34" s="227" t="s">
        <v>341</v>
      </c>
    </row>
    <row r="35" spans="1:3" ht="31.5">
      <c r="A35" s="134">
        <v>850</v>
      </c>
      <c r="B35" s="283" t="s">
        <v>182</v>
      </c>
      <c r="C35" s="227" t="s">
        <v>342</v>
      </c>
    </row>
  </sheetData>
  <mergeCells count="6">
    <mergeCell ref="A9:C9"/>
    <mergeCell ref="A1:C1"/>
    <mergeCell ref="A2:C2"/>
    <mergeCell ref="A3:C3"/>
    <mergeCell ref="A4:C4"/>
    <mergeCell ref="A8:C8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workbookViewId="0">
      <selection activeCell="B5" sqref="B5"/>
    </sheetView>
  </sheetViews>
  <sheetFormatPr defaultRowHeight="16.5"/>
  <cols>
    <col min="1" max="1" width="0.5703125" style="2" customWidth="1"/>
    <col min="2" max="2" width="9.140625" style="2"/>
    <col min="3" max="3" width="58.5703125" style="2" customWidth="1"/>
    <col min="4" max="4" width="16.5703125" style="2" customWidth="1"/>
    <col min="5" max="16384" width="9.140625" style="2"/>
  </cols>
  <sheetData>
    <row r="1" spans="2:4">
      <c r="B1" s="389" t="s">
        <v>169</v>
      </c>
      <c r="C1" s="389"/>
      <c r="D1" s="389"/>
    </row>
    <row r="2" spans="2:4">
      <c r="B2" s="389" t="s">
        <v>13</v>
      </c>
      <c r="C2" s="389"/>
      <c r="D2" s="389"/>
    </row>
    <row r="3" spans="2:4">
      <c r="B3" s="389" t="s">
        <v>18</v>
      </c>
      <c r="C3" s="389"/>
      <c r="D3" s="389"/>
    </row>
    <row r="4" spans="2:4">
      <c r="B4" s="427" t="s">
        <v>161</v>
      </c>
      <c r="C4" s="427"/>
      <c r="D4" s="427"/>
    </row>
    <row r="5" spans="2:4">
      <c r="B5" s="362" t="s">
        <v>174</v>
      </c>
      <c r="C5" s="389" t="s">
        <v>193</v>
      </c>
      <c r="D5" s="389"/>
    </row>
    <row r="6" spans="2:4">
      <c r="B6" s="406"/>
      <c r="C6" s="406"/>
      <c r="D6" s="406"/>
    </row>
    <row r="7" spans="2:4">
      <c r="B7" s="422" t="s">
        <v>150</v>
      </c>
      <c r="C7" s="422"/>
      <c r="D7" s="422"/>
    </row>
    <row r="8" spans="2:4">
      <c r="B8" s="423" t="s">
        <v>151</v>
      </c>
      <c r="C8" s="423"/>
      <c r="D8" s="423"/>
    </row>
    <row r="9" spans="2:4">
      <c r="B9" s="423" t="s">
        <v>152</v>
      </c>
      <c r="C9" s="424"/>
      <c r="D9" s="424"/>
    </row>
    <row r="10" spans="2:4">
      <c r="B10" s="423" t="s">
        <v>428</v>
      </c>
      <c r="C10" s="424"/>
      <c r="D10" s="424"/>
    </row>
    <row r="11" spans="2:4">
      <c r="B11" s="305" t="s">
        <v>174</v>
      </c>
    </row>
    <row r="12" spans="2:4" ht="34.5" customHeight="1">
      <c r="B12" s="119" t="s">
        <v>153</v>
      </c>
      <c r="C12" s="119" t="s">
        <v>154</v>
      </c>
      <c r="D12" s="119" t="s">
        <v>322</v>
      </c>
    </row>
    <row r="13" spans="2:4" ht="33">
      <c r="B13" s="6">
        <v>1</v>
      </c>
      <c r="C13" s="21" t="s">
        <v>155</v>
      </c>
      <c r="D13" s="121">
        <v>332373.39</v>
      </c>
    </row>
    <row r="14" spans="2:4" ht="33">
      <c r="B14" s="6">
        <v>2</v>
      </c>
      <c r="C14" s="21" t="s">
        <v>156</v>
      </c>
      <c r="D14" s="121">
        <v>650726.43999999994</v>
      </c>
    </row>
    <row r="15" spans="2:4" ht="33">
      <c r="B15" s="6">
        <v>3</v>
      </c>
      <c r="C15" s="21" t="s">
        <v>157</v>
      </c>
      <c r="D15" s="121">
        <v>89416.8</v>
      </c>
    </row>
    <row r="16" spans="2:4" ht="38.25" customHeight="1">
      <c r="B16" s="6">
        <v>4</v>
      </c>
      <c r="C16" s="21" t="s">
        <v>158</v>
      </c>
      <c r="D16" s="121">
        <v>67503.740000000005</v>
      </c>
    </row>
    <row r="17" spans="2:4" ht="33">
      <c r="B17" s="6">
        <v>5</v>
      </c>
      <c r="C17" s="21" t="s">
        <v>159</v>
      </c>
      <c r="D17" s="121">
        <v>69496.800000000003</v>
      </c>
    </row>
    <row r="18" spans="2:4" ht="43.5" customHeight="1">
      <c r="B18" s="120">
        <v>6</v>
      </c>
      <c r="C18" s="38" t="s">
        <v>160</v>
      </c>
      <c r="D18" s="121">
        <v>65726.8</v>
      </c>
    </row>
    <row r="19" spans="2:4" ht="98.25" customHeight="1">
      <c r="B19" s="323">
        <v>7</v>
      </c>
      <c r="C19" s="246" t="s">
        <v>358</v>
      </c>
      <c r="D19" s="121">
        <v>401764.57</v>
      </c>
    </row>
    <row r="20" spans="2:4" ht="21.75" customHeight="1">
      <c r="B20" s="425" t="s">
        <v>56</v>
      </c>
      <c r="C20" s="426"/>
      <c r="D20" s="189">
        <f>SUM(D13:D19)</f>
        <v>1677008.54</v>
      </c>
    </row>
  </sheetData>
  <mergeCells count="11">
    <mergeCell ref="B6:D6"/>
    <mergeCell ref="B1:D1"/>
    <mergeCell ref="B2:D2"/>
    <mergeCell ref="B3:D3"/>
    <mergeCell ref="B4:D4"/>
    <mergeCell ref="C5:D5"/>
    <mergeCell ref="B7:D7"/>
    <mergeCell ref="B8:D8"/>
    <mergeCell ref="B9:D9"/>
    <mergeCell ref="B10:D10"/>
    <mergeCell ref="B20:C20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0"/>
  <sheetViews>
    <sheetView workbookViewId="0">
      <selection activeCell="B5" sqref="B5"/>
    </sheetView>
  </sheetViews>
  <sheetFormatPr defaultRowHeight="12.75"/>
  <cols>
    <col min="1" max="1" width="0.5703125" customWidth="1"/>
    <col min="2" max="2" width="7" customWidth="1"/>
    <col min="3" max="3" width="55.85546875" customWidth="1"/>
    <col min="4" max="4" width="12.28515625" customWidth="1"/>
    <col min="5" max="5" width="10.28515625" customWidth="1"/>
  </cols>
  <sheetData>
    <row r="1" spans="2:5">
      <c r="B1" s="393" t="s">
        <v>168</v>
      </c>
      <c r="C1" s="393"/>
      <c r="D1" s="393"/>
      <c r="E1" s="393"/>
    </row>
    <row r="2" spans="2:5">
      <c r="B2" s="393" t="s">
        <v>13</v>
      </c>
      <c r="C2" s="393"/>
      <c r="D2" s="393"/>
      <c r="E2" s="393"/>
    </row>
    <row r="3" spans="2:5">
      <c r="B3" s="393" t="s">
        <v>18</v>
      </c>
      <c r="C3" s="393"/>
      <c r="D3" s="393"/>
      <c r="E3" s="393"/>
    </row>
    <row r="4" spans="2:5">
      <c r="B4" s="431" t="s">
        <v>161</v>
      </c>
      <c r="C4" s="431"/>
      <c r="D4" s="431"/>
      <c r="E4" s="431"/>
    </row>
    <row r="5" spans="2:5">
      <c r="B5" s="375" t="s">
        <v>174</v>
      </c>
      <c r="C5" s="393" t="s">
        <v>194</v>
      </c>
      <c r="D5" s="393"/>
      <c r="E5" s="393"/>
    </row>
    <row r="6" spans="2:5">
      <c r="B6" s="430"/>
      <c r="C6" s="430"/>
      <c r="D6" s="430"/>
      <c r="E6" s="369"/>
    </row>
    <row r="7" spans="2:5" ht="16.5">
      <c r="B7" s="422" t="s">
        <v>150</v>
      </c>
      <c r="C7" s="422"/>
      <c r="D7" s="422"/>
      <c r="E7" s="370"/>
    </row>
    <row r="8" spans="2:5" ht="16.5">
      <c r="B8" s="423" t="s">
        <v>151</v>
      </c>
      <c r="C8" s="423"/>
      <c r="D8" s="423"/>
      <c r="E8" s="370"/>
    </row>
    <row r="9" spans="2:5" ht="16.5">
      <c r="B9" s="423" t="s">
        <v>152</v>
      </c>
      <c r="C9" s="424"/>
      <c r="D9" s="424"/>
      <c r="E9" s="370"/>
    </row>
    <row r="10" spans="2:5" ht="16.5">
      <c r="B10" s="423" t="s">
        <v>430</v>
      </c>
      <c r="C10" s="424"/>
      <c r="D10" s="424"/>
      <c r="E10" s="370"/>
    </row>
    <row r="11" spans="2:5" ht="16.5">
      <c r="B11" s="370"/>
      <c r="C11" s="370"/>
      <c r="D11" s="370"/>
      <c r="E11" s="370"/>
    </row>
    <row r="12" spans="2:5" ht="34.5" customHeight="1">
      <c r="B12" s="104" t="s">
        <v>153</v>
      </c>
      <c r="C12" s="104" t="s">
        <v>154</v>
      </c>
      <c r="D12" s="104" t="s">
        <v>374</v>
      </c>
      <c r="E12" s="104" t="s">
        <v>429</v>
      </c>
    </row>
    <row r="13" spans="2:5" s="2" customFormat="1" ht="33">
      <c r="B13" s="371">
        <v>1</v>
      </c>
      <c r="C13" s="104" t="s">
        <v>155</v>
      </c>
      <c r="D13" s="372">
        <v>344604.14</v>
      </c>
      <c r="E13" s="373">
        <v>0</v>
      </c>
    </row>
    <row r="14" spans="2:5" s="2" customFormat="1" ht="33">
      <c r="B14" s="371">
        <v>2</v>
      </c>
      <c r="C14" s="104" t="s">
        <v>156</v>
      </c>
      <c r="D14" s="372">
        <v>674655.07</v>
      </c>
      <c r="E14" s="373">
        <v>0</v>
      </c>
    </row>
    <row r="15" spans="2:5" s="2" customFormat="1" ht="33">
      <c r="B15" s="371">
        <v>3</v>
      </c>
      <c r="C15" s="104" t="s">
        <v>157</v>
      </c>
      <c r="D15" s="372">
        <v>96325.91</v>
      </c>
      <c r="E15" s="373">
        <v>0</v>
      </c>
    </row>
    <row r="16" spans="2:5" s="2" customFormat="1" ht="38.25" customHeight="1">
      <c r="B16" s="371">
        <v>4</v>
      </c>
      <c r="C16" s="104" t="s">
        <v>158</v>
      </c>
      <c r="D16" s="372">
        <v>69985.77</v>
      </c>
      <c r="E16" s="373">
        <v>0</v>
      </c>
    </row>
    <row r="17" spans="2:5" s="2" customFormat="1" ht="38.25" customHeight="1">
      <c r="B17" s="371">
        <v>5</v>
      </c>
      <c r="C17" s="104" t="s">
        <v>160</v>
      </c>
      <c r="D17" s="372">
        <v>65726.8</v>
      </c>
      <c r="E17" s="373">
        <v>65726.8</v>
      </c>
    </row>
    <row r="18" spans="2:5" s="2" customFormat="1" ht="33">
      <c r="B18" s="371">
        <v>6</v>
      </c>
      <c r="C18" s="104" t="s">
        <v>159</v>
      </c>
      <c r="D18" s="372">
        <v>69496.800000000003</v>
      </c>
      <c r="E18" s="373">
        <v>0</v>
      </c>
    </row>
    <row r="19" spans="2:5" ht="21.75" customHeight="1">
      <c r="B19" s="428" t="s">
        <v>56</v>
      </c>
      <c r="C19" s="429"/>
      <c r="D19" s="374">
        <f>SUM(D13:D18)</f>
        <v>1320794.49</v>
      </c>
      <c r="E19" s="374">
        <f>SUM(E13:E18)</f>
        <v>65726.8</v>
      </c>
    </row>
    <row r="20" spans="2:5">
      <c r="B20" s="369"/>
      <c r="C20" s="369"/>
      <c r="D20" s="369"/>
      <c r="E20" s="369"/>
    </row>
  </sheetData>
  <mergeCells count="11">
    <mergeCell ref="B6:D6"/>
    <mergeCell ref="B1:E1"/>
    <mergeCell ref="B2:E2"/>
    <mergeCell ref="B3:E3"/>
    <mergeCell ref="B4:E4"/>
    <mergeCell ref="C5:E5"/>
    <mergeCell ref="B7:D7"/>
    <mergeCell ref="B8:D8"/>
    <mergeCell ref="B9:D9"/>
    <mergeCell ref="B10:D10"/>
    <mergeCell ref="B19:C19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5" sqref="A5"/>
    </sheetView>
  </sheetViews>
  <sheetFormatPr defaultRowHeight="16.5"/>
  <cols>
    <col min="1" max="1" width="26.28515625" style="2" customWidth="1"/>
    <col min="2" max="2" width="48.85546875" style="2" customWidth="1"/>
    <col min="3" max="3" width="16.28515625" style="2" customWidth="1"/>
    <col min="4" max="4" width="9.140625" style="2" hidden="1" customWidth="1"/>
    <col min="5" max="256" width="9.140625" style="2"/>
    <col min="257" max="257" width="26.28515625" style="2" customWidth="1"/>
    <col min="258" max="258" width="50.85546875" style="2" customWidth="1"/>
    <col min="259" max="259" width="14.5703125" style="2" customWidth="1"/>
    <col min="260" max="512" width="9.140625" style="2"/>
    <col min="513" max="513" width="26.28515625" style="2" customWidth="1"/>
    <col min="514" max="514" width="50.85546875" style="2" customWidth="1"/>
    <col min="515" max="515" width="14.5703125" style="2" customWidth="1"/>
    <col min="516" max="768" width="9.140625" style="2"/>
    <col min="769" max="769" width="26.28515625" style="2" customWidth="1"/>
    <col min="770" max="770" width="50.85546875" style="2" customWidth="1"/>
    <col min="771" max="771" width="14.5703125" style="2" customWidth="1"/>
    <col min="772" max="1024" width="9.140625" style="2"/>
    <col min="1025" max="1025" width="26.28515625" style="2" customWidth="1"/>
    <col min="1026" max="1026" width="50.85546875" style="2" customWidth="1"/>
    <col min="1027" max="1027" width="14.5703125" style="2" customWidth="1"/>
    <col min="1028" max="1280" width="9.140625" style="2"/>
    <col min="1281" max="1281" width="26.28515625" style="2" customWidth="1"/>
    <col min="1282" max="1282" width="50.85546875" style="2" customWidth="1"/>
    <col min="1283" max="1283" width="14.5703125" style="2" customWidth="1"/>
    <col min="1284" max="1536" width="9.140625" style="2"/>
    <col min="1537" max="1537" width="26.28515625" style="2" customWidth="1"/>
    <col min="1538" max="1538" width="50.85546875" style="2" customWidth="1"/>
    <col min="1539" max="1539" width="14.5703125" style="2" customWidth="1"/>
    <col min="1540" max="1792" width="9.140625" style="2"/>
    <col min="1793" max="1793" width="26.28515625" style="2" customWidth="1"/>
    <col min="1794" max="1794" width="50.85546875" style="2" customWidth="1"/>
    <col min="1795" max="1795" width="14.5703125" style="2" customWidth="1"/>
    <col min="1796" max="2048" width="9.140625" style="2"/>
    <col min="2049" max="2049" width="26.28515625" style="2" customWidth="1"/>
    <col min="2050" max="2050" width="50.85546875" style="2" customWidth="1"/>
    <col min="2051" max="2051" width="14.5703125" style="2" customWidth="1"/>
    <col min="2052" max="2304" width="9.140625" style="2"/>
    <col min="2305" max="2305" width="26.28515625" style="2" customWidth="1"/>
    <col min="2306" max="2306" width="50.85546875" style="2" customWidth="1"/>
    <col min="2307" max="2307" width="14.5703125" style="2" customWidth="1"/>
    <col min="2308" max="2560" width="9.140625" style="2"/>
    <col min="2561" max="2561" width="26.28515625" style="2" customWidth="1"/>
    <col min="2562" max="2562" width="50.85546875" style="2" customWidth="1"/>
    <col min="2563" max="2563" width="14.5703125" style="2" customWidth="1"/>
    <col min="2564" max="2816" width="9.140625" style="2"/>
    <col min="2817" max="2817" width="26.28515625" style="2" customWidth="1"/>
    <col min="2818" max="2818" width="50.85546875" style="2" customWidth="1"/>
    <col min="2819" max="2819" width="14.5703125" style="2" customWidth="1"/>
    <col min="2820" max="3072" width="9.140625" style="2"/>
    <col min="3073" max="3073" width="26.28515625" style="2" customWidth="1"/>
    <col min="3074" max="3074" width="50.85546875" style="2" customWidth="1"/>
    <col min="3075" max="3075" width="14.5703125" style="2" customWidth="1"/>
    <col min="3076" max="3328" width="9.140625" style="2"/>
    <col min="3329" max="3329" width="26.28515625" style="2" customWidth="1"/>
    <col min="3330" max="3330" width="50.85546875" style="2" customWidth="1"/>
    <col min="3331" max="3331" width="14.5703125" style="2" customWidth="1"/>
    <col min="3332" max="3584" width="9.140625" style="2"/>
    <col min="3585" max="3585" width="26.28515625" style="2" customWidth="1"/>
    <col min="3586" max="3586" width="50.85546875" style="2" customWidth="1"/>
    <col min="3587" max="3587" width="14.5703125" style="2" customWidth="1"/>
    <col min="3588" max="3840" width="9.140625" style="2"/>
    <col min="3841" max="3841" width="26.28515625" style="2" customWidth="1"/>
    <col min="3842" max="3842" width="50.85546875" style="2" customWidth="1"/>
    <col min="3843" max="3843" width="14.5703125" style="2" customWidth="1"/>
    <col min="3844" max="4096" width="9.140625" style="2"/>
    <col min="4097" max="4097" width="26.28515625" style="2" customWidth="1"/>
    <col min="4098" max="4098" width="50.85546875" style="2" customWidth="1"/>
    <col min="4099" max="4099" width="14.5703125" style="2" customWidth="1"/>
    <col min="4100" max="4352" width="9.140625" style="2"/>
    <col min="4353" max="4353" width="26.28515625" style="2" customWidth="1"/>
    <col min="4354" max="4354" width="50.85546875" style="2" customWidth="1"/>
    <col min="4355" max="4355" width="14.5703125" style="2" customWidth="1"/>
    <col min="4356" max="4608" width="9.140625" style="2"/>
    <col min="4609" max="4609" width="26.28515625" style="2" customWidth="1"/>
    <col min="4610" max="4610" width="50.85546875" style="2" customWidth="1"/>
    <col min="4611" max="4611" width="14.5703125" style="2" customWidth="1"/>
    <col min="4612" max="4864" width="9.140625" style="2"/>
    <col min="4865" max="4865" width="26.28515625" style="2" customWidth="1"/>
    <col min="4866" max="4866" width="50.85546875" style="2" customWidth="1"/>
    <col min="4867" max="4867" width="14.5703125" style="2" customWidth="1"/>
    <col min="4868" max="5120" width="9.140625" style="2"/>
    <col min="5121" max="5121" width="26.28515625" style="2" customWidth="1"/>
    <col min="5122" max="5122" width="50.85546875" style="2" customWidth="1"/>
    <col min="5123" max="5123" width="14.5703125" style="2" customWidth="1"/>
    <col min="5124" max="5376" width="9.140625" style="2"/>
    <col min="5377" max="5377" width="26.28515625" style="2" customWidth="1"/>
    <col min="5378" max="5378" width="50.85546875" style="2" customWidth="1"/>
    <col min="5379" max="5379" width="14.5703125" style="2" customWidth="1"/>
    <col min="5380" max="5632" width="9.140625" style="2"/>
    <col min="5633" max="5633" width="26.28515625" style="2" customWidth="1"/>
    <col min="5634" max="5634" width="50.85546875" style="2" customWidth="1"/>
    <col min="5635" max="5635" width="14.5703125" style="2" customWidth="1"/>
    <col min="5636" max="5888" width="9.140625" style="2"/>
    <col min="5889" max="5889" width="26.28515625" style="2" customWidth="1"/>
    <col min="5890" max="5890" width="50.85546875" style="2" customWidth="1"/>
    <col min="5891" max="5891" width="14.5703125" style="2" customWidth="1"/>
    <col min="5892" max="6144" width="9.140625" style="2"/>
    <col min="6145" max="6145" width="26.28515625" style="2" customWidth="1"/>
    <col min="6146" max="6146" width="50.85546875" style="2" customWidth="1"/>
    <col min="6147" max="6147" width="14.5703125" style="2" customWidth="1"/>
    <col min="6148" max="6400" width="9.140625" style="2"/>
    <col min="6401" max="6401" width="26.28515625" style="2" customWidth="1"/>
    <col min="6402" max="6402" width="50.85546875" style="2" customWidth="1"/>
    <col min="6403" max="6403" width="14.5703125" style="2" customWidth="1"/>
    <col min="6404" max="6656" width="9.140625" style="2"/>
    <col min="6657" max="6657" width="26.28515625" style="2" customWidth="1"/>
    <col min="6658" max="6658" width="50.85546875" style="2" customWidth="1"/>
    <col min="6659" max="6659" width="14.5703125" style="2" customWidth="1"/>
    <col min="6660" max="6912" width="9.140625" style="2"/>
    <col min="6913" max="6913" width="26.28515625" style="2" customWidth="1"/>
    <col min="6914" max="6914" width="50.85546875" style="2" customWidth="1"/>
    <col min="6915" max="6915" width="14.5703125" style="2" customWidth="1"/>
    <col min="6916" max="7168" width="9.140625" style="2"/>
    <col min="7169" max="7169" width="26.28515625" style="2" customWidth="1"/>
    <col min="7170" max="7170" width="50.85546875" style="2" customWidth="1"/>
    <col min="7171" max="7171" width="14.5703125" style="2" customWidth="1"/>
    <col min="7172" max="7424" width="9.140625" style="2"/>
    <col min="7425" max="7425" width="26.28515625" style="2" customWidth="1"/>
    <col min="7426" max="7426" width="50.85546875" style="2" customWidth="1"/>
    <col min="7427" max="7427" width="14.5703125" style="2" customWidth="1"/>
    <col min="7428" max="7680" width="9.140625" style="2"/>
    <col min="7681" max="7681" width="26.28515625" style="2" customWidth="1"/>
    <col min="7682" max="7682" width="50.85546875" style="2" customWidth="1"/>
    <col min="7683" max="7683" width="14.5703125" style="2" customWidth="1"/>
    <col min="7684" max="7936" width="9.140625" style="2"/>
    <col min="7937" max="7937" width="26.28515625" style="2" customWidth="1"/>
    <col min="7938" max="7938" width="50.85546875" style="2" customWidth="1"/>
    <col min="7939" max="7939" width="14.5703125" style="2" customWidth="1"/>
    <col min="7940" max="8192" width="9.140625" style="2"/>
    <col min="8193" max="8193" width="26.28515625" style="2" customWidth="1"/>
    <col min="8194" max="8194" width="50.85546875" style="2" customWidth="1"/>
    <col min="8195" max="8195" width="14.5703125" style="2" customWidth="1"/>
    <col min="8196" max="8448" width="9.140625" style="2"/>
    <col min="8449" max="8449" width="26.28515625" style="2" customWidth="1"/>
    <col min="8450" max="8450" width="50.85546875" style="2" customWidth="1"/>
    <col min="8451" max="8451" width="14.5703125" style="2" customWidth="1"/>
    <col min="8452" max="8704" width="9.140625" style="2"/>
    <col min="8705" max="8705" width="26.28515625" style="2" customWidth="1"/>
    <col min="8706" max="8706" width="50.85546875" style="2" customWidth="1"/>
    <col min="8707" max="8707" width="14.5703125" style="2" customWidth="1"/>
    <col min="8708" max="8960" width="9.140625" style="2"/>
    <col min="8961" max="8961" width="26.28515625" style="2" customWidth="1"/>
    <col min="8962" max="8962" width="50.85546875" style="2" customWidth="1"/>
    <col min="8963" max="8963" width="14.5703125" style="2" customWidth="1"/>
    <col min="8964" max="9216" width="9.140625" style="2"/>
    <col min="9217" max="9217" width="26.28515625" style="2" customWidth="1"/>
    <col min="9218" max="9218" width="50.85546875" style="2" customWidth="1"/>
    <col min="9219" max="9219" width="14.5703125" style="2" customWidth="1"/>
    <col min="9220" max="9472" width="9.140625" style="2"/>
    <col min="9473" max="9473" width="26.28515625" style="2" customWidth="1"/>
    <col min="9474" max="9474" width="50.85546875" style="2" customWidth="1"/>
    <col min="9475" max="9475" width="14.5703125" style="2" customWidth="1"/>
    <col min="9476" max="9728" width="9.140625" style="2"/>
    <col min="9729" max="9729" width="26.28515625" style="2" customWidth="1"/>
    <col min="9730" max="9730" width="50.85546875" style="2" customWidth="1"/>
    <col min="9731" max="9731" width="14.5703125" style="2" customWidth="1"/>
    <col min="9732" max="9984" width="9.140625" style="2"/>
    <col min="9985" max="9985" width="26.28515625" style="2" customWidth="1"/>
    <col min="9986" max="9986" width="50.85546875" style="2" customWidth="1"/>
    <col min="9987" max="9987" width="14.5703125" style="2" customWidth="1"/>
    <col min="9988" max="10240" width="9.140625" style="2"/>
    <col min="10241" max="10241" width="26.28515625" style="2" customWidth="1"/>
    <col min="10242" max="10242" width="50.85546875" style="2" customWidth="1"/>
    <col min="10243" max="10243" width="14.5703125" style="2" customWidth="1"/>
    <col min="10244" max="10496" width="9.140625" style="2"/>
    <col min="10497" max="10497" width="26.28515625" style="2" customWidth="1"/>
    <col min="10498" max="10498" width="50.85546875" style="2" customWidth="1"/>
    <col min="10499" max="10499" width="14.5703125" style="2" customWidth="1"/>
    <col min="10500" max="10752" width="9.140625" style="2"/>
    <col min="10753" max="10753" width="26.28515625" style="2" customWidth="1"/>
    <col min="10754" max="10754" width="50.85546875" style="2" customWidth="1"/>
    <col min="10755" max="10755" width="14.5703125" style="2" customWidth="1"/>
    <col min="10756" max="11008" width="9.140625" style="2"/>
    <col min="11009" max="11009" width="26.28515625" style="2" customWidth="1"/>
    <col min="11010" max="11010" width="50.85546875" style="2" customWidth="1"/>
    <col min="11011" max="11011" width="14.5703125" style="2" customWidth="1"/>
    <col min="11012" max="11264" width="9.140625" style="2"/>
    <col min="11265" max="11265" width="26.28515625" style="2" customWidth="1"/>
    <col min="11266" max="11266" width="50.85546875" style="2" customWidth="1"/>
    <col min="11267" max="11267" width="14.5703125" style="2" customWidth="1"/>
    <col min="11268" max="11520" width="9.140625" style="2"/>
    <col min="11521" max="11521" width="26.28515625" style="2" customWidth="1"/>
    <col min="11522" max="11522" width="50.85546875" style="2" customWidth="1"/>
    <col min="11523" max="11523" width="14.5703125" style="2" customWidth="1"/>
    <col min="11524" max="11776" width="9.140625" style="2"/>
    <col min="11777" max="11777" width="26.28515625" style="2" customWidth="1"/>
    <col min="11778" max="11778" width="50.85546875" style="2" customWidth="1"/>
    <col min="11779" max="11779" width="14.5703125" style="2" customWidth="1"/>
    <col min="11780" max="12032" width="9.140625" style="2"/>
    <col min="12033" max="12033" width="26.28515625" style="2" customWidth="1"/>
    <col min="12034" max="12034" width="50.85546875" style="2" customWidth="1"/>
    <col min="12035" max="12035" width="14.5703125" style="2" customWidth="1"/>
    <col min="12036" max="12288" width="9.140625" style="2"/>
    <col min="12289" max="12289" width="26.28515625" style="2" customWidth="1"/>
    <col min="12290" max="12290" width="50.85546875" style="2" customWidth="1"/>
    <col min="12291" max="12291" width="14.5703125" style="2" customWidth="1"/>
    <col min="12292" max="12544" width="9.140625" style="2"/>
    <col min="12545" max="12545" width="26.28515625" style="2" customWidth="1"/>
    <col min="12546" max="12546" width="50.85546875" style="2" customWidth="1"/>
    <col min="12547" max="12547" width="14.5703125" style="2" customWidth="1"/>
    <col min="12548" max="12800" width="9.140625" style="2"/>
    <col min="12801" max="12801" width="26.28515625" style="2" customWidth="1"/>
    <col min="12802" max="12802" width="50.85546875" style="2" customWidth="1"/>
    <col min="12803" max="12803" width="14.5703125" style="2" customWidth="1"/>
    <col min="12804" max="13056" width="9.140625" style="2"/>
    <col min="13057" max="13057" width="26.28515625" style="2" customWidth="1"/>
    <col min="13058" max="13058" width="50.85546875" style="2" customWidth="1"/>
    <col min="13059" max="13059" width="14.5703125" style="2" customWidth="1"/>
    <col min="13060" max="13312" width="9.140625" style="2"/>
    <col min="13313" max="13313" width="26.28515625" style="2" customWidth="1"/>
    <col min="13314" max="13314" width="50.85546875" style="2" customWidth="1"/>
    <col min="13315" max="13315" width="14.5703125" style="2" customWidth="1"/>
    <col min="13316" max="13568" width="9.140625" style="2"/>
    <col min="13569" max="13569" width="26.28515625" style="2" customWidth="1"/>
    <col min="13570" max="13570" width="50.85546875" style="2" customWidth="1"/>
    <col min="13571" max="13571" width="14.5703125" style="2" customWidth="1"/>
    <col min="13572" max="13824" width="9.140625" style="2"/>
    <col min="13825" max="13825" width="26.28515625" style="2" customWidth="1"/>
    <col min="13826" max="13826" width="50.85546875" style="2" customWidth="1"/>
    <col min="13827" max="13827" width="14.5703125" style="2" customWidth="1"/>
    <col min="13828" max="14080" width="9.140625" style="2"/>
    <col min="14081" max="14081" width="26.28515625" style="2" customWidth="1"/>
    <col min="14082" max="14082" width="50.85546875" style="2" customWidth="1"/>
    <col min="14083" max="14083" width="14.5703125" style="2" customWidth="1"/>
    <col min="14084" max="14336" width="9.140625" style="2"/>
    <col min="14337" max="14337" width="26.28515625" style="2" customWidth="1"/>
    <col min="14338" max="14338" width="50.85546875" style="2" customWidth="1"/>
    <col min="14339" max="14339" width="14.5703125" style="2" customWidth="1"/>
    <col min="14340" max="14592" width="9.140625" style="2"/>
    <col min="14593" max="14593" width="26.28515625" style="2" customWidth="1"/>
    <col min="14594" max="14594" width="50.85546875" style="2" customWidth="1"/>
    <col min="14595" max="14595" width="14.5703125" style="2" customWidth="1"/>
    <col min="14596" max="14848" width="9.140625" style="2"/>
    <col min="14849" max="14849" width="26.28515625" style="2" customWidth="1"/>
    <col min="14850" max="14850" width="50.85546875" style="2" customWidth="1"/>
    <col min="14851" max="14851" width="14.5703125" style="2" customWidth="1"/>
    <col min="14852" max="15104" width="9.140625" style="2"/>
    <col min="15105" max="15105" width="26.28515625" style="2" customWidth="1"/>
    <col min="15106" max="15106" width="50.85546875" style="2" customWidth="1"/>
    <col min="15107" max="15107" width="14.5703125" style="2" customWidth="1"/>
    <col min="15108" max="15360" width="9.140625" style="2"/>
    <col min="15361" max="15361" width="26.28515625" style="2" customWidth="1"/>
    <col min="15362" max="15362" width="50.85546875" style="2" customWidth="1"/>
    <col min="15363" max="15363" width="14.5703125" style="2" customWidth="1"/>
    <col min="15364" max="15616" width="9.140625" style="2"/>
    <col min="15617" max="15617" width="26.28515625" style="2" customWidth="1"/>
    <col min="15618" max="15618" width="50.85546875" style="2" customWidth="1"/>
    <col min="15619" max="15619" width="14.5703125" style="2" customWidth="1"/>
    <col min="15620" max="15872" width="9.140625" style="2"/>
    <col min="15873" max="15873" width="26.28515625" style="2" customWidth="1"/>
    <col min="15874" max="15874" width="50.85546875" style="2" customWidth="1"/>
    <col min="15875" max="15875" width="14.5703125" style="2" customWidth="1"/>
    <col min="15876" max="16128" width="9.140625" style="2"/>
    <col min="16129" max="16129" width="26.28515625" style="2" customWidth="1"/>
    <col min="16130" max="16130" width="50.85546875" style="2" customWidth="1"/>
    <col min="16131" max="16131" width="14.5703125" style="2" customWidth="1"/>
    <col min="16132" max="16384" width="9.140625" style="2"/>
  </cols>
  <sheetData>
    <row r="1" spans="1:5">
      <c r="A1" s="389" t="s">
        <v>173</v>
      </c>
      <c r="B1" s="389"/>
      <c r="C1" s="389"/>
    </row>
    <row r="2" spans="1:5">
      <c r="A2" s="389" t="s">
        <v>13</v>
      </c>
      <c r="B2" s="389"/>
      <c r="C2" s="389"/>
    </row>
    <row r="3" spans="1:5">
      <c r="A3" s="389" t="s">
        <v>18</v>
      </c>
      <c r="B3" s="389"/>
      <c r="C3" s="389"/>
    </row>
    <row r="4" spans="1:5">
      <c r="A4" s="389" t="s">
        <v>161</v>
      </c>
      <c r="B4" s="389"/>
      <c r="C4" s="389"/>
    </row>
    <row r="5" spans="1:5">
      <c r="A5" s="307" t="s">
        <v>174</v>
      </c>
      <c r="B5" s="389" t="s">
        <v>195</v>
      </c>
      <c r="C5" s="389"/>
      <c r="D5" s="4"/>
    </row>
    <row r="6" spans="1:5">
      <c r="C6" s="389"/>
      <c r="D6" s="389"/>
    </row>
    <row r="7" spans="1:5">
      <c r="A7" s="386" t="s">
        <v>6</v>
      </c>
      <c r="B7" s="386"/>
      <c r="C7" s="386"/>
    </row>
    <row r="8" spans="1:5">
      <c r="A8" s="386" t="s">
        <v>7</v>
      </c>
      <c r="B8" s="386"/>
      <c r="C8" s="386"/>
    </row>
    <row r="9" spans="1:5">
      <c r="A9" s="386" t="s">
        <v>431</v>
      </c>
      <c r="B9" s="386"/>
      <c r="C9" s="386"/>
    </row>
    <row r="11" spans="1:5" ht="45" customHeight="1">
      <c r="A11" s="1" t="s">
        <v>1</v>
      </c>
      <c r="B11" s="1" t="s">
        <v>5</v>
      </c>
      <c r="C11" s="5" t="s">
        <v>323</v>
      </c>
      <c r="D11" s="7"/>
      <c r="E11" s="7"/>
    </row>
    <row r="12" spans="1:5" ht="33">
      <c r="A12" s="114" t="s">
        <v>110</v>
      </c>
      <c r="B12" s="118" t="s">
        <v>25</v>
      </c>
      <c r="C12" s="113">
        <f>C14-C13</f>
        <v>0</v>
      </c>
      <c r="D12" s="115"/>
      <c r="E12" s="115"/>
    </row>
    <row r="13" spans="1:5" ht="35.25" customHeight="1">
      <c r="A13" s="17" t="s">
        <v>107</v>
      </c>
      <c r="B13" s="27" t="s">
        <v>20</v>
      </c>
      <c r="C13" s="122">
        <f>'дох 19'!C40</f>
        <v>21747517.719999999</v>
      </c>
      <c r="D13" s="116"/>
      <c r="E13" s="116"/>
    </row>
    <row r="14" spans="1:5" ht="32.25" customHeight="1">
      <c r="A14" s="17" t="s">
        <v>108</v>
      </c>
      <c r="B14" s="27" t="s">
        <v>26</v>
      </c>
      <c r="C14" s="122">
        <f>'по виду расх 19'!D141</f>
        <v>21747517.719999999</v>
      </c>
      <c r="D14" s="116"/>
      <c r="E14" s="116"/>
    </row>
    <row r="15" spans="1:5" ht="18" customHeight="1">
      <c r="A15" s="19"/>
      <c r="B15" s="12" t="s">
        <v>109</v>
      </c>
      <c r="C15" s="123">
        <f>C12</f>
        <v>0</v>
      </c>
      <c r="D15" s="117"/>
      <c r="E15" s="117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5" sqref="A5"/>
    </sheetView>
  </sheetViews>
  <sheetFormatPr defaultRowHeight="12.75"/>
  <cols>
    <col min="1" max="1" width="26.28515625" customWidth="1"/>
    <col min="2" max="2" width="40.85546875" customWidth="1"/>
    <col min="3" max="3" width="15.28515625" customWidth="1"/>
    <col min="4" max="4" width="13.42578125" customWidth="1"/>
    <col min="257" max="257" width="26.28515625" customWidth="1"/>
    <col min="258" max="258" width="50.85546875" customWidth="1"/>
    <col min="259" max="259" width="14.5703125" customWidth="1"/>
    <col min="513" max="513" width="26.28515625" customWidth="1"/>
    <col min="514" max="514" width="50.85546875" customWidth="1"/>
    <col min="515" max="515" width="14.5703125" customWidth="1"/>
    <col min="769" max="769" width="26.28515625" customWidth="1"/>
    <col min="770" max="770" width="50.85546875" customWidth="1"/>
    <col min="771" max="771" width="14.5703125" customWidth="1"/>
    <col min="1025" max="1025" width="26.28515625" customWidth="1"/>
    <col min="1026" max="1026" width="50.85546875" customWidth="1"/>
    <col min="1027" max="1027" width="14.5703125" customWidth="1"/>
    <col min="1281" max="1281" width="26.28515625" customWidth="1"/>
    <col min="1282" max="1282" width="50.85546875" customWidth="1"/>
    <col min="1283" max="1283" width="14.5703125" customWidth="1"/>
    <col min="1537" max="1537" width="26.28515625" customWidth="1"/>
    <col min="1538" max="1538" width="50.85546875" customWidth="1"/>
    <col min="1539" max="1539" width="14.5703125" customWidth="1"/>
    <col min="1793" max="1793" width="26.28515625" customWidth="1"/>
    <col min="1794" max="1794" width="50.85546875" customWidth="1"/>
    <col min="1795" max="1795" width="14.5703125" customWidth="1"/>
    <col min="2049" max="2049" width="26.28515625" customWidth="1"/>
    <col min="2050" max="2050" width="50.85546875" customWidth="1"/>
    <col min="2051" max="2051" width="14.5703125" customWidth="1"/>
    <col min="2305" max="2305" width="26.28515625" customWidth="1"/>
    <col min="2306" max="2306" width="50.85546875" customWidth="1"/>
    <col min="2307" max="2307" width="14.5703125" customWidth="1"/>
    <col min="2561" max="2561" width="26.28515625" customWidth="1"/>
    <col min="2562" max="2562" width="50.85546875" customWidth="1"/>
    <col min="2563" max="2563" width="14.5703125" customWidth="1"/>
    <col min="2817" max="2817" width="26.28515625" customWidth="1"/>
    <col min="2818" max="2818" width="50.85546875" customWidth="1"/>
    <col min="2819" max="2819" width="14.5703125" customWidth="1"/>
    <col min="3073" max="3073" width="26.28515625" customWidth="1"/>
    <col min="3074" max="3074" width="50.85546875" customWidth="1"/>
    <col min="3075" max="3075" width="14.5703125" customWidth="1"/>
    <col min="3329" max="3329" width="26.28515625" customWidth="1"/>
    <col min="3330" max="3330" width="50.85546875" customWidth="1"/>
    <col min="3331" max="3331" width="14.5703125" customWidth="1"/>
    <col min="3585" max="3585" width="26.28515625" customWidth="1"/>
    <col min="3586" max="3586" width="50.85546875" customWidth="1"/>
    <col min="3587" max="3587" width="14.5703125" customWidth="1"/>
    <col min="3841" max="3841" width="26.28515625" customWidth="1"/>
    <col min="3842" max="3842" width="50.85546875" customWidth="1"/>
    <col min="3843" max="3843" width="14.5703125" customWidth="1"/>
    <col min="4097" max="4097" width="26.28515625" customWidth="1"/>
    <col min="4098" max="4098" width="50.85546875" customWidth="1"/>
    <col min="4099" max="4099" width="14.5703125" customWidth="1"/>
    <col min="4353" max="4353" width="26.28515625" customWidth="1"/>
    <col min="4354" max="4354" width="50.85546875" customWidth="1"/>
    <col min="4355" max="4355" width="14.5703125" customWidth="1"/>
    <col min="4609" max="4609" width="26.28515625" customWidth="1"/>
    <col min="4610" max="4610" width="50.85546875" customWidth="1"/>
    <col min="4611" max="4611" width="14.5703125" customWidth="1"/>
    <col min="4865" max="4865" width="26.28515625" customWidth="1"/>
    <col min="4866" max="4866" width="50.85546875" customWidth="1"/>
    <col min="4867" max="4867" width="14.5703125" customWidth="1"/>
    <col min="5121" max="5121" width="26.28515625" customWidth="1"/>
    <col min="5122" max="5122" width="50.85546875" customWidth="1"/>
    <col min="5123" max="5123" width="14.5703125" customWidth="1"/>
    <col min="5377" max="5377" width="26.28515625" customWidth="1"/>
    <col min="5378" max="5378" width="50.85546875" customWidth="1"/>
    <col min="5379" max="5379" width="14.5703125" customWidth="1"/>
    <col min="5633" max="5633" width="26.28515625" customWidth="1"/>
    <col min="5634" max="5634" width="50.85546875" customWidth="1"/>
    <col min="5635" max="5635" width="14.5703125" customWidth="1"/>
    <col min="5889" max="5889" width="26.28515625" customWidth="1"/>
    <col min="5890" max="5890" width="50.85546875" customWidth="1"/>
    <col min="5891" max="5891" width="14.5703125" customWidth="1"/>
    <col min="6145" max="6145" width="26.28515625" customWidth="1"/>
    <col min="6146" max="6146" width="50.85546875" customWidth="1"/>
    <col min="6147" max="6147" width="14.5703125" customWidth="1"/>
    <col min="6401" max="6401" width="26.28515625" customWidth="1"/>
    <col min="6402" max="6402" width="50.85546875" customWidth="1"/>
    <col min="6403" max="6403" width="14.5703125" customWidth="1"/>
    <col min="6657" max="6657" width="26.28515625" customWidth="1"/>
    <col min="6658" max="6658" width="50.85546875" customWidth="1"/>
    <col min="6659" max="6659" width="14.5703125" customWidth="1"/>
    <col min="6913" max="6913" width="26.28515625" customWidth="1"/>
    <col min="6914" max="6914" width="50.85546875" customWidth="1"/>
    <col min="6915" max="6915" width="14.5703125" customWidth="1"/>
    <col min="7169" max="7169" width="26.28515625" customWidth="1"/>
    <col min="7170" max="7170" width="50.85546875" customWidth="1"/>
    <col min="7171" max="7171" width="14.5703125" customWidth="1"/>
    <col min="7425" max="7425" width="26.28515625" customWidth="1"/>
    <col min="7426" max="7426" width="50.85546875" customWidth="1"/>
    <col min="7427" max="7427" width="14.5703125" customWidth="1"/>
    <col min="7681" max="7681" width="26.28515625" customWidth="1"/>
    <col min="7682" max="7682" width="50.85546875" customWidth="1"/>
    <col min="7683" max="7683" width="14.5703125" customWidth="1"/>
    <col min="7937" max="7937" width="26.28515625" customWidth="1"/>
    <col min="7938" max="7938" width="50.85546875" customWidth="1"/>
    <col min="7939" max="7939" width="14.5703125" customWidth="1"/>
    <col min="8193" max="8193" width="26.28515625" customWidth="1"/>
    <col min="8194" max="8194" width="50.85546875" customWidth="1"/>
    <col min="8195" max="8195" width="14.5703125" customWidth="1"/>
    <col min="8449" max="8449" width="26.28515625" customWidth="1"/>
    <col min="8450" max="8450" width="50.85546875" customWidth="1"/>
    <col min="8451" max="8451" width="14.5703125" customWidth="1"/>
    <col min="8705" max="8705" width="26.28515625" customWidth="1"/>
    <col min="8706" max="8706" width="50.85546875" customWidth="1"/>
    <col min="8707" max="8707" width="14.5703125" customWidth="1"/>
    <col min="8961" max="8961" width="26.28515625" customWidth="1"/>
    <col min="8962" max="8962" width="50.85546875" customWidth="1"/>
    <col min="8963" max="8963" width="14.5703125" customWidth="1"/>
    <col min="9217" max="9217" width="26.28515625" customWidth="1"/>
    <col min="9218" max="9218" width="50.85546875" customWidth="1"/>
    <col min="9219" max="9219" width="14.5703125" customWidth="1"/>
    <col min="9473" max="9473" width="26.28515625" customWidth="1"/>
    <col min="9474" max="9474" width="50.85546875" customWidth="1"/>
    <col min="9475" max="9475" width="14.5703125" customWidth="1"/>
    <col min="9729" max="9729" width="26.28515625" customWidth="1"/>
    <col min="9730" max="9730" width="50.85546875" customWidth="1"/>
    <col min="9731" max="9731" width="14.5703125" customWidth="1"/>
    <col min="9985" max="9985" width="26.28515625" customWidth="1"/>
    <col min="9986" max="9986" width="50.85546875" customWidth="1"/>
    <col min="9987" max="9987" width="14.5703125" customWidth="1"/>
    <col min="10241" max="10241" width="26.28515625" customWidth="1"/>
    <col min="10242" max="10242" width="50.85546875" customWidth="1"/>
    <col min="10243" max="10243" width="14.5703125" customWidth="1"/>
    <col min="10497" max="10497" width="26.28515625" customWidth="1"/>
    <col min="10498" max="10498" width="50.85546875" customWidth="1"/>
    <col min="10499" max="10499" width="14.5703125" customWidth="1"/>
    <col min="10753" max="10753" width="26.28515625" customWidth="1"/>
    <col min="10754" max="10754" width="50.85546875" customWidth="1"/>
    <col min="10755" max="10755" width="14.5703125" customWidth="1"/>
    <col min="11009" max="11009" width="26.28515625" customWidth="1"/>
    <col min="11010" max="11010" width="50.85546875" customWidth="1"/>
    <col min="11011" max="11011" width="14.5703125" customWidth="1"/>
    <col min="11265" max="11265" width="26.28515625" customWidth="1"/>
    <col min="11266" max="11266" width="50.85546875" customWidth="1"/>
    <col min="11267" max="11267" width="14.5703125" customWidth="1"/>
    <col min="11521" max="11521" width="26.28515625" customWidth="1"/>
    <col min="11522" max="11522" width="50.85546875" customWidth="1"/>
    <col min="11523" max="11523" width="14.5703125" customWidth="1"/>
    <col min="11777" max="11777" width="26.28515625" customWidth="1"/>
    <col min="11778" max="11778" width="50.85546875" customWidth="1"/>
    <col min="11779" max="11779" width="14.5703125" customWidth="1"/>
    <col min="12033" max="12033" width="26.28515625" customWidth="1"/>
    <col min="12034" max="12034" width="50.85546875" customWidth="1"/>
    <col min="12035" max="12035" width="14.5703125" customWidth="1"/>
    <col min="12289" max="12289" width="26.28515625" customWidth="1"/>
    <col min="12290" max="12290" width="50.85546875" customWidth="1"/>
    <col min="12291" max="12291" width="14.5703125" customWidth="1"/>
    <col min="12545" max="12545" width="26.28515625" customWidth="1"/>
    <col min="12546" max="12546" width="50.85546875" customWidth="1"/>
    <col min="12547" max="12547" width="14.5703125" customWidth="1"/>
    <col min="12801" max="12801" width="26.28515625" customWidth="1"/>
    <col min="12802" max="12802" width="50.85546875" customWidth="1"/>
    <col min="12803" max="12803" width="14.5703125" customWidth="1"/>
    <col min="13057" max="13057" width="26.28515625" customWidth="1"/>
    <col min="13058" max="13058" width="50.85546875" customWidth="1"/>
    <col min="13059" max="13059" width="14.5703125" customWidth="1"/>
    <col min="13313" max="13313" width="26.28515625" customWidth="1"/>
    <col min="13314" max="13314" width="50.85546875" customWidth="1"/>
    <col min="13315" max="13315" width="14.5703125" customWidth="1"/>
    <col min="13569" max="13569" width="26.28515625" customWidth="1"/>
    <col min="13570" max="13570" width="50.85546875" customWidth="1"/>
    <col min="13571" max="13571" width="14.5703125" customWidth="1"/>
    <col min="13825" max="13825" width="26.28515625" customWidth="1"/>
    <col min="13826" max="13826" width="50.85546875" customWidth="1"/>
    <col min="13827" max="13827" width="14.5703125" customWidth="1"/>
    <col min="14081" max="14081" width="26.28515625" customWidth="1"/>
    <col min="14082" max="14082" width="50.85546875" customWidth="1"/>
    <col min="14083" max="14083" width="14.5703125" customWidth="1"/>
    <col min="14337" max="14337" width="26.28515625" customWidth="1"/>
    <col min="14338" max="14338" width="50.85546875" customWidth="1"/>
    <col min="14339" max="14339" width="14.5703125" customWidth="1"/>
    <col min="14593" max="14593" width="26.28515625" customWidth="1"/>
    <col min="14594" max="14594" width="50.85546875" customWidth="1"/>
    <col min="14595" max="14595" width="14.5703125" customWidth="1"/>
    <col min="14849" max="14849" width="26.28515625" customWidth="1"/>
    <col min="14850" max="14850" width="50.85546875" customWidth="1"/>
    <col min="14851" max="14851" width="14.5703125" customWidth="1"/>
    <col min="15105" max="15105" width="26.28515625" customWidth="1"/>
    <col min="15106" max="15106" width="50.85546875" customWidth="1"/>
    <col min="15107" max="15107" width="14.5703125" customWidth="1"/>
    <col min="15361" max="15361" width="26.28515625" customWidth="1"/>
    <col min="15362" max="15362" width="50.85546875" customWidth="1"/>
    <col min="15363" max="15363" width="14.5703125" customWidth="1"/>
    <col min="15617" max="15617" width="26.28515625" customWidth="1"/>
    <col min="15618" max="15618" width="50.85546875" customWidth="1"/>
    <col min="15619" max="15619" width="14.5703125" customWidth="1"/>
    <col min="15873" max="15873" width="26.28515625" customWidth="1"/>
    <col min="15874" max="15874" width="50.85546875" customWidth="1"/>
    <col min="15875" max="15875" width="14.5703125" customWidth="1"/>
    <col min="16129" max="16129" width="26.28515625" customWidth="1"/>
    <col min="16130" max="16130" width="50.85546875" customWidth="1"/>
    <col min="16131" max="16131" width="14.5703125" customWidth="1"/>
  </cols>
  <sheetData>
    <row r="1" spans="1:5" ht="15">
      <c r="A1" s="384" t="s">
        <v>183</v>
      </c>
      <c r="B1" s="384"/>
      <c r="C1" s="384"/>
      <c r="D1" s="394"/>
    </row>
    <row r="2" spans="1:5" ht="15">
      <c r="A2" s="384" t="s">
        <v>13</v>
      </c>
      <c r="B2" s="384"/>
      <c r="C2" s="384"/>
      <c r="D2" s="394"/>
    </row>
    <row r="3" spans="1:5" ht="15">
      <c r="A3" s="384" t="s">
        <v>18</v>
      </c>
      <c r="B3" s="384"/>
      <c r="C3" s="384"/>
      <c r="D3" s="394"/>
    </row>
    <row r="4" spans="1:5" ht="15">
      <c r="A4" s="384" t="s">
        <v>161</v>
      </c>
      <c r="B4" s="384"/>
      <c r="C4" s="384"/>
      <c r="D4" s="394"/>
    </row>
    <row r="5" spans="1:5" ht="14.25">
      <c r="A5" s="308" t="s">
        <v>174</v>
      </c>
      <c r="B5" s="393" t="s">
        <v>196</v>
      </c>
      <c r="C5" s="393"/>
      <c r="D5" s="393"/>
    </row>
    <row r="6" spans="1:5" ht="15">
      <c r="A6" s="128"/>
      <c r="B6" s="128"/>
      <c r="C6" s="384"/>
      <c r="D6" s="384"/>
    </row>
    <row r="7" spans="1:5" ht="15.75">
      <c r="A7" s="432" t="s">
        <v>6</v>
      </c>
      <c r="B7" s="432"/>
      <c r="C7" s="432"/>
      <c r="D7" s="128"/>
    </row>
    <row r="8" spans="1:5" ht="15.75">
      <c r="A8" s="432" t="s">
        <v>7</v>
      </c>
      <c r="B8" s="432"/>
      <c r="C8" s="432"/>
      <c r="D8" s="128"/>
    </row>
    <row r="9" spans="1:5" ht="15.75">
      <c r="A9" s="432" t="s">
        <v>432</v>
      </c>
      <c r="B9" s="432"/>
      <c r="C9" s="432"/>
      <c r="D9" s="128"/>
    </row>
    <row r="10" spans="1:5" ht="15">
      <c r="A10" s="128"/>
      <c r="B10" s="128"/>
      <c r="C10" s="128"/>
      <c r="D10" s="128"/>
    </row>
    <row r="11" spans="1:5" ht="45" customHeight="1">
      <c r="A11" s="139" t="s">
        <v>1</v>
      </c>
      <c r="B11" s="139" t="s">
        <v>5</v>
      </c>
      <c r="C11" s="138" t="s">
        <v>375</v>
      </c>
      <c r="D11" s="138" t="s">
        <v>433</v>
      </c>
      <c r="E11" s="137"/>
    </row>
    <row r="12" spans="1:5" ht="31.5">
      <c r="A12" s="136" t="s">
        <v>110</v>
      </c>
      <c r="B12" s="135" t="s">
        <v>25</v>
      </c>
      <c r="C12" s="141">
        <f>C14-C13</f>
        <v>0</v>
      </c>
      <c r="D12" s="141">
        <f>D14-D13</f>
        <v>0</v>
      </c>
      <c r="E12" s="126"/>
    </row>
    <row r="13" spans="1:5" ht="39.75" customHeight="1">
      <c r="A13" s="134" t="s">
        <v>107</v>
      </c>
      <c r="B13" s="133" t="s">
        <v>20</v>
      </c>
      <c r="C13" s="151">
        <f>'дох 20-21'!C42</f>
        <v>13622667.720000001</v>
      </c>
      <c r="D13" s="151">
        <f>'дох 20-21'!D42</f>
        <v>11254495</v>
      </c>
      <c r="E13" s="132"/>
    </row>
    <row r="14" spans="1:5" ht="48.75" customHeight="1">
      <c r="A14" s="134" t="s">
        <v>108</v>
      </c>
      <c r="B14" s="133" t="s">
        <v>26</v>
      </c>
      <c r="C14" s="151">
        <f>'по виду расх 20-21'!D129</f>
        <v>13622667.720000001</v>
      </c>
      <c r="D14" s="151">
        <f>'по виду расх 20-21'!E129</f>
        <v>11254495</v>
      </c>
      <c r="E14" s="132"/>
    </row>
    <row r="15" spans="1:5" ht="33" customHeight="1">
      <c r="A15" s="131"/>
      <c r="B15" s="130" t="s">
        <v>109</v>
      </c>
      <c r="C15" s="152">
        <f>C12</f>
        <v>0</v>
      </c>
      <c r="D15" s="152">
        <f>D12</f>
        <v>0</v>
      </c>
      <c r="E15" s="129"/>
    </row>
  </sheetData>
  <mergeCells count="9">
    <mergeCell ref="A7:C7"/>
    <mergeCell ref="A8:C8"/>
    <mergeCell ref="A9:C9"/>
    <mergeCell ref="A1:D1"/>
    <mergeCell ref="A2:D2"/>
    <mergeCell ref="A3:D3"/>
    <mergeCell ref="A4:D4"/>
    <mergeCell ref="B5:D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sqref="A1:D20"/>
    </sheetView>
  </sheetViews>
  <sheetFormatPr defaultRowHeight="23.25" customHeight="1"/>
  <cols>
    <col min="1" max="1" width="32" style="338" customWidth="1"/>
    <col min="2" max="2" width="14.7109375" style="338" customWidth="1"/>
    <col min="3" max="3" width="17.28515625" style="338" customWidth="1"/>
    <col min="4" max="4" width="20" style="338" customWidth="1"/>
    <col min="5" max="16384" width="9.140625" style="338"/>
  </cols>
  <sheetData>
    <row r="1" spans="1:4" ht="23.25" customHeight="1">
      <c r="A1" s="337" t="s">
        <v>174</v>
      </c>
      <c r="B1" s="337"/>
      <c r="C1" s="337"/>
      <c r="D1" s="337"/>
    </row>
    <row r="2" spans="1:4" ht="23.25" customHeight="1">
      <c r="A2" s="433" t="s">
        <v>378</v>
      </c>
      <c r="B2" s="433"/>
      <c r="C2" s="433"/>
      <c r="D2" s="433"/>
    </row>
    <row r="3" spans="1:4" ht="23.25" customHeight="1">
      <c r="A3" s="433" t="s">
        <v>415</v>
      </c>
      <c r="B3" s="433"/>
      <c r="C3" s="433"/>
      <c r="D3" s="433"/>
    </row>
    <row r="4" spans="1:4" ht="23.25" customHeight="1">
      <c r="A4" s="339"/>
      <c r="B4" s="339"/>
      <c r="C4" s="339"/>
      <c r="D4" s="340" t="s">
        <v>379</v>
      </c>
    </row>
    <row r="5" spans="1:4" ht="23.25" customHeight="1">
      <c r="A5" s="434" t="s">
        <v>380</v>
      </c>
      <c r="B5" s="436" t="s">
        <v>416</v>
      </c>
      <c r="C5" s="436"/>
      <c r="D5" s="434" t="s">
        <v>381</v>
      </c>
    </row>
    <row r="6" spans="1:4" ht="34.5" customHeight="1">
      <c r="A6" s="435"/>
      <c r="B6" s="341" t="s">
        <v>382</v>
      </c>
      <c r="C6" s="341" t="s">
        <v>383</v>
      </c>
      <c r="D6" s="435"/>
    </row>
    <row r="7" spans="1:4" ht="23.25" customHeight="1">
      <c r="A7" s="342" t="s">
        <v>384</v>
      </c>
      <c r="B7" s="342">
        <f>B9+B10</f>
        <v>10492</v>
      </c>
      <c r="C7" s="342">
        <f>C9</f>
        <v>11000</v>
      </c>
      <c r="D7" s="343">
        <f>C7/B7*100</f>
        <v>104.84178421654593</v>
      </c>
    </row>
    <row r="8" spans="1:4" ht="23.25" customHeight="1">
      <c r="A8" s="344" t="s">
        <v>385</v>
      </c>
      <c r="B8" s="345"/>
      <c r="C8" s="345"/>
      <c r="D8" s="346"/>
    </row>
    <row r="9" spans="1:4" ht="23.25" customHeight="1">
      <c r="A9" s="345" t="s">
        <v>386</v>
      </c>
      <c r="B9" s="345">
        <v>10492</v>
      </c>
      <c r="C9" s="345">
        <v>11000</v>
      </c>
      <c r="D9" s="346">
        <f t="shared" ref="D9:D14" si="0">C9/B9*100</f>
        <v>104.84178421654593</v>
      </c>
    </row>
    <row r="10" spans="1:4" ht="23.25" customHeight="1">
      <c r="A10" s="345" t="s">
        <v>387</v>
      </c>
      <c r="B10" s="345">
        <v>0</v>
      </c>
      <c r="C10" s="345">
        <v>0</v>
      </c>
      <c r="D10" s="346">
        <v>0</v>
      </c>
    </row>
    <row r="11" spans="1:4" ht="23.25" customHeight="1">
      <c r="A11" s="342" t="s">
        <v>137</v>
      </c>
      <c r="B11" s="342">
        <v>30995</v>
      </c>
      <c r="C11" s="342">
        <v>30995</v>
      </c>
      <c r="D11" s="343">
        <f t="shared" si="0"/>
        <v>100</v>
      </c>
    </row>
    <row r="12" spans="1:4" ht="23.25" customHeight="1">
      <c r="A12" s="342" t="s">
        <v>388</v>
      </c>
      <c r="B12" s="342">
        <f>B7+B11</f>
        <v>41487</v>
      </c>
      <c r="C12" s="342">
        <f>C7+C11</f>
        <v>41995</v>
      </c>
      <c r="D12" s="343">
        <f t="shared" si="0"/>
        <v>101.22447995757706</v>
      </c>
    </row>
    <row r="13" spans="1:4" ht="23.25" customHeight="1">
      <c r="A13" s="342" t="s">
        <v>389</v>
      </c>
      <c r="B13" s="345">
        <v>44225</v>
      </c>
      <c r="C13" s="345">
        <v>40500</v>
      </c>
      <c r="D13" s="343">
        <f t="shared" si="0"/>
        <v>91.577162238552859</v>
      </c>
    </row>
    <row r="14" spans="1:4" ht="50.25" customHeight="1">
      <c r="A14" s="342" t="s">
        <v>390</v>
      </c>
      <c r="B14" s="342">
        <f>B12-B13</f>
        <v>-2738</v>
      </c>
      <c r="C14" s="342">
        <f>C12-C13</f>
        <v>1495</v>
      </c>
      <c r="D14" s="343">
        <f t="shared" si="0"/>
        <v>-54.60189919649379</v>
      </c>
    </row>
    <row r="15" spans="1:4" ht="19.5" customHeight="1">
      <c r="A15" s="347"/>
      <c r="B15" s="347"/>
      <c r="C15" s="347"/>
      <c r="D15" s="347"/>
    </row>
    <row r="16" spans="1:4" ht="23.25" hidden="1" customHeight="1">
      <c r="A16" s="347"/>
      <c r="B16" s="347"/>
      <c r="C16" s="347"/>
      <c r="D16" s="347"/>
    </row>
    <row r="17" spans="1:4" ht="23.25" customHeight="1">
      <c r="A17" s="348" t="s">
        <v>391</v>
      </c>
      <c r="B17" s="349"/>
      <c r="C17" s="349" t="s">
        <v>392</v>
      </c>
      <c r="D17" s="349"/>
    </row>
    <row r="18" spans="1:4" ht="11.25" customHeight="1">
      <c r="A18" s="349"/>
      <c r="B18" s="349"/>
      <c r="C18" s="349"/>
      <c r="D18" s="349"/>
    </row>
    <row r="19" spans="1:4" ht="18.75" customHeight="1">
      <c r="A19" s="348" t="s">
        <v>393</v>
      </c>
      <c r="B19" s="349"/>
      <c r="C19" s="349" t="s">
        <v>394</v>
      </c>
      <c r="D19" s="349"/>
    </row>
    <row r="20" spans="1:4" ht="23.25" customHeight="1">
      <c r="A20" s="349"/>
      <c r="B20" s="349"/>
      <c r="C20" s="349"/>
      <c r="D20" s="349"/>
    </row>
  </sheetData>
  <mergeCells count="5">
    <mergeCell ref="A2:D2"/>
    <mergeCell ref="A3:D3"/>
    <mergeCell ref="A5:A6"/>
    <mergeCell ref="B5:C5"/>
    <mergeCell ref="D5:D6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D13"/>
    </sheetView>
  </sheetViews>
  <sheetFormatPr defaultRowHeight="12.75"/>
  <cols>
    <col min="1" max="1" width="33" customWidth="1"/>
    <col min="2" max="2" width="17.140625" customWidth="1"/>
    <col min="3" max="3" width="18.28515625" customWidth="1"/>
    <col min="4" max="4" width="18.7109375" customWidth="1"/>
  </cols>
  <sheetData>
    <row r="1" spans="1:4" ht="38.25" customHeight="1">
      <c r="A1" s="437" t="s">
        <v>434</v>
      </c>
      <c r="B1" s="437"/>
      <c r="C1" s="437"/>
      <c r="D1" s="437"/>
    </row>
    <row r="2" spans="1:4" ht="15">
      <c r="A2" s="350"/>
      <c r="B2" s="350"/>
      <c r="C2" s="350"/>
      <c r="D2" s="351" t="s">
        <v>395</v>
      </c>
    </row>
    <row r="3" spans="1:4" ht="15">
      <c r="A3" s="352" t="s">
        <v>380</v>
      </c>
      <c r="B3" s="352" t="s">
        <v>396</v>
      </c>
      <c r="C3" s="352" t="s">
        <v>402</v>
      </c>
      <c r="D3" s="352" t="s">
        <v>435</v>
      </c>
    </row>
    <row r="4" spans="1:4" ht="48.75" customHeight="1">
      <c r="A4" s="353" t="s">
        <v>397</v>
      </c>
      <c r="B4" s="353">
        <f>SUM(B5:B6)</f>
        <v>21748</v>
      </c>
      <c r="C4" s="353">
        <f>SUM(C5:C6)</f>
        <v>13623</v>
      </c>
      <c r="D4" s="353">
        <f>SUM(D5:D6)</f>
        <v>11254</v>
      </c>
    </row>
    <row r="5" spans="1:4" ht="15">
      <c r="A5" s="354" t="s">
        <v>398</v>
      </c>
      <c r="B5" s="354">
        <v>10762</v>
      </c>
      <c r="C5" s="354">
        <v>10762</v>
      </c>
      <c r="D5" s="354">
        <v>11032</v>
      </c>
    </row>
    <row r="6" spans="1:4" ht="37.5" customHeight="1">
      <c r="A6" s="354" t="s">
        <v>399</v>
      </c>
      <c r="B6" s="354">
        <v>10986</v>
      </c>
      <c r="C6" s="354">
        <v>2861</v>
      </c>
      <c r="D6" s="354">
        <v>222</v>
      </c>
    </row>
    <row r="7" spans="1:4" ht="54" customHeight="1">
      <c r="A7" s="353" t="s">
        <v>400</v>
      </c>
      <c r="B7" s="353">
        <v>21748</v>
      </c>
      <c r="C7" s="353">
        <v>13623</v>
      </c>
      <c r="D7" s="353">
        <v>11254</v>
      </c>
    </row>
    <row r="8" spans="1:4" ht="40.5" customHeight="1">
      <c r="A8" s="353" t="s">
        <v>401</v>
      </c>
      <c r="B8" s="353">
        <f>B4-B7</f>
        <v>0</v>
      </c>
      <c r="C8" s="353">
        <f>C4-C7</f>
        <v>0</v>
      </c>
      <c r="D8" s="353">
        <f>D4-D7</f>
        <v>0</v>
      </c>
    </row>
    <row r="9" spans="1:4" ht="12" customHeight="1">
      <c r="A9" s="350"/>
      <c r="B9" s="350"/>
      <c r="C9" s="350"/>
      <c r="D9" s="350"/>
    </row>
    <row r="10" spans="1:4" ht="15" hidden="1">
      <c r="A10" s="355"/>
      <c r="B10" s="355"/>
      <c r="C10" s="355"/>
      <c r="D10" s="355"/>
    </row>
    <row r="11" spans="1:4" ht="18.75" customHeight="1">
      <c r="A11" s="356" t="s">
        <v>391</v>
      </c>
      <c r="B11" s="355"/>
      <c r="C11" s="355" t="s">
        <v>392</v>
      </c>
      <c r="D11" s="355"/>
    </row>
    <row r="12" spans="1:4" ht="15">
      <c r="A12" s="357"/>
      <c r="B12" s="358"/>
      <c r="C12" s="358"/>
      <c r="D12" s="358"/>
    </row>
    <row r="13" spans="1:4" ht="21.75" customHeight="1">
      <c r="A13" s="356" t="s">
        <v>393</v>
      </c>
      <c r="B13" s="357"/>
      <c r="C13" s="357" t="s">
        <v>394</v>
      </c>
      <c r="D13" s="359"/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25" workbookViewId="0">
      <selection activeCell="B34" sqref="B34"/>
    </sheetView>
  </sheetViews>
  <sheetFormatPr defaultRowHeight="16.5"/>
  <cols>
    <col min="1" max="1" width="26.42578125" style="2" customWidth="1"/>
    <col min="2" max="2" width="52.5703125" style="2" customWidth="1"/>
    <col min="3" max="3" width="13.42578125" style="2" customWidth="1"/>
    <col min="4" max="4" width="10.42578125" style="2" customWidth="1"/>
    <col min="5" max="5" width="10" style="2" customWidth="1"/>
    <col min="6" max="6" width="31.28515625" style="327" customWidth="1"/>
    <col min="7" max="7" width="38.5703125" style="2" customWidth="1"/>
    <col min="8" max="16384" width="9.140625" style="2"/>
  </cols>
  <sheetData>
    <row r="1" spans="1:7">
      <c r="A1" s="2" t="s">
        <v>174</v>
      </c>
      <c r="B1" s="389" t="s">
        <v>8</v>
      </c>
      <c r="C1" s="389"/>
      <c r="E1" s="3"/>
    </row>
    <row r="2" spans="1:7">
      <c r="B2" s="389" t="s">
        <v>13</v>
      </c>
      <c r="C2" s="389"/>
      <c r="E2" s="326"/>
    </row>
    <row r="3" spans="1:7">
      <c r="A3" s="2" t="s">
        <v>174</v>
      </c>
      <c r="B3" s="389" t="s">
        <v>18</v>
      </c>
      <c r="C3" s="389"/>
    </row>
    <row r="4" spans="1:7">
      <c r="A4" s="305" t="s">
        <v>174</v>
      </c>
      <c r="B4" s="389" t="s">
        <v>161</v>
      </c>
      <c r="C4" s="389"/>
    </row>
    <row r="5" spans="1:7">
      <c r="B5" s="389" t="s">
        <v>185</v>
      </c>
      <c r="C5" s="389"/>
    </row>
    <row r="6" spans="1:7">
      <c r="B6" s="324"/>
      <c r="C6" s="324"/>
    </row>
    <row r="7" spans="1:7">
      <c r="A7" s="386" t="s">
        <v>112</v>
      </c>
      <c r="B7" s="386"/>
      <c r="C7" s="386"/>
    </row>
    <row r="8" spans="1:7">
      <c r="A8" s="386" t="s">
        <v>417</v>
      </c>
      <c r="B8" s="386"/>
      <c r="C8" s="386"/>
    </row>
    <row r="9" spans="1:7">
      <c r="A9" s="386" t="s">
        <v>0</v>
      </c>
      <c r="B9" s="386"/>
      <c r="C9" s="386"/>
    </row>
    <row r="11" spans="1:7" ht="33">
      <c r="A11" s="5" t="s">
        <v>113</v>
      </c>
      <c r="B11" s="325" t="s">
        <v>114</v>
      </c>
      <c r="C11" s="5" t="s">
        <v>301</v>
      </c>
      <c r="D11" s="7"/>
      <c r="E11" s="7"/>
    </row>
    <row r="12" spans="1:7" ht="18" customHeight="1">
      <c r="A12" s="8" t="s">
        <v>115</v>
      </c>
      <c r="B12" s="9" t="s">
        <v>116</v>
      </c>
      <c r="C12" s="30">
        <f>C13+C15+C23+C21</f>
        <v>10762000</v>
      </c>
      <c r="D12" s="10"/>
      <c r="E12" s="10"/>
    </row>
    <row r="13" spans="1:7">
      <c r="A13" s="11" t="s">
        <v>117</v>
      </c>
      <c r="B13" s="12" t="s">
        <v>118</v>
      </c>
      <c r="C13" s="31">
        <f>C14</f>
        <v>1403000</v>
      </c>
      <c r="D13" s="13"/>
      <c r="E13" s="13"/>
    </row>
    <row r="14" spans="1:7">
      <c r="A14" s="17" t="s">
        <v>302</v>
      </c>
      <c r="B14" s="19" t="s">
        <v>119</v>
      </c>
      <c r="C14" s="32">
        <v>1403000</v>
      </c>
      <c r="D14" s="14"/>
      <c r="E14" s="14"/>
    </row>
    <row r="15" spans="1:7" ht="34.5" customHeight="1">
      <c r="A15" s="11" t="s">
        <v>120</v>
      </c>
      <c r="B15" s="15" t="s">
        <v>121</v>
      </c>
      <c r="C15" s="31">
        <f>C16</f>
        <v>2294000</v>
      </c>
      <c r="D15" s="14"/>
      <c r="E15" s="14"/>
      <c r="F15" s="16"/>
      <c r="G15" s="16"/>
    </row>
    <row r="16" spans="1:7" ht="36" customHeight="1">
      <c r="A16" s="17" t="s">
        <v>303</v>
      </c>
      <c r="B16" s="27" t="s">
        <v>122</v>
      </c>
      <c r="C16" s="32">
        <f>SUM(C17:C20)</f>
        <v>2294000</v>
      </c>
      <c r="D16" s="14"/>
      <c r="E16" s="14"/>
      <c r="F16" s="18"/>
      <c r="G16" s="18"/>
    </row>
    <row r="17" spans="1:7" ht="50.25" customHeight="1">
      <c r="A17" s="17" t="s">
        <v>304</v>
      </c>
      <c r="B17" s="27" t="s">
        <v>123</v>
      </c>
      <c r="C17" s="32">
        <v>888000</v>
      </c>
      <c r="D17" s="14"/>
      <c r="E17" s="14"/>
      <c r="F17" s="18"/>
      <c r="G17" s="18"/>
    </row>
    <row r="18" spans="1:7" ht="68.25" customHeight="1">
      <c r="A18" s="17" t="s">
        <v>305</v>
      </c>
      <c r="B18" s="27" t="s">
        <v>124</v>
      </c>
      <c r="C18" s="32">
        <v>10000</v>
      </c>
      <c r="D18" s="14"/>
      <c r="E18" s="14"/>
      <c r="F18" s="18"/>
      <c r="G18" s="18"/>
    </row>
    <row r="19" spans="1:7" ht="63.75" customHeight="1">
      <c r="A19" s="17" t="s">
        <v>306</v>
      </c>
      <c r="B19" s="27" t="s">
        <v>125</v>
      </c>
      <c r="C19" s="32">
        <v>1395000</v>
      </c>
      <c r="D19" s="14"/>
      <c r="E19" s="14"/>
      <c r="F19" s="18"/>
      <c r="G19" s="18"/>
    </row>
    <row r="20" spans="1:7" ht="67.5" customHeight="1">
      <c r="A20" s="17" t="s">
        <v>307</v>
      </c>
      <c r="B20" s="27" t="s">
        <v>126</v>
      </c>
      <c r="C20" s="32">
        <v>1000</v>
      </c>
      <c r="D20" s="14"/>
      <c r="E20" s="14"/>
      <c r="F20" s="18"/>
      <c r="G20" s="18"/>
    </row>
    <row r="21" spans="1:7" ht="25.5" customHeight="1">
      <c r="A21" s="17" t="s">
        <v>368</v>
      </c>
      <c r="B21" s="331" t="s">
        <v>369</v>
      </c>
      <c r="C21" s="31">
        <f>C22</f>
        <v>1000</v>
      </c>
      <c r="D21" s="14"/>
      <c r="E21" s="14"/>
      <c r="F21" s="18"/>
      <c r="G21" s="18"/>
    </row>
    <row r="22" spans="1:7" ht="33.75" customHeight="1">
      <c r="A22" s="17" t="s">
        <v>370</v>
      </c>
      <c r="B22" s="24" t="s">
        <v>369</v>
      </c>
      <c r="C22" s="32">
        <v>1000</v>
      </c>
      <c r="D22" s="14"/>
      <c r="E22" s="14"/>
      <c r="F22" s="18"/>
      <c r="G22" s="18"/>
    </row>
    <row r="23" spans="1:7" ht="18.75" customHeight="1">
      <c r="A23" s="11" t="s">
        <v>127</v>
      </c>
      <c r="B23" s="12" t="s">
        <v>128</v>
      </c>
      <c r="C23" s="31">
        <f>C24+C26</f>
        <v>7064000</v>
      </c>
      <c r="D23" s="13"/>
      <c r="E23" s="13"/>
    </row>
    <row r="24" spans="1:7" ht="20.25" customHeight="1">
      <c r="A24" s="28" t="s">
        <v>308</v>
      </c>
      <c r="B24" s="19" t="s">
        <v>130</v>
      </c>
      <c r="C24" s="32">
        <f>C25</f>
        <v>491000</v>
      </c>
      <c r="D24" s="14"/>
      <c r="E24" s="14"/>
    </row>
    <row r="25" spans="1:7" ht="54.75" customHeight="1">
      <c r="A25" s="17" t="s">
        <v>309</v>
      </c>
      <c r="B25" s="27" t="s">
        <v>131</v>
      </c>
      <c r="C25" s="32">
        <v>491000</v>
      </c>
      <c r="D25" s="14"/>
      <c r="E25" s="14"/>
    </row>
    <row r="26" spans="1:7">
      <c r="A26" s="17" t="s">
        <v>310</v>
      </c>
      <c r="B26" s="19" t="s">
        <v>133</v>
      </c>
      <c r="C26" s="32">
        <f>C27+C28</f>
        <v>6573000</v>
      </c>
      <c r="D26" s="14"/>
      <c r="E26" s="14"/>
    </row>
    <row r="27" spans="1:7" ht="69.75" customHeight="1">
      <c r="A27" s="17" t="s">
        <v>311</v>
      </c>
      <c r="B27" s="21" t="s">
        <v>134</v>
      </c>
      <c r="C27" s="32">
        <v>5373000</v>
      </c>
      <c r="D27" s="14"/>
      <c r="E27" s="14"/>
    </row>
    <row r="28" spans="1:7" ht="69.75" customHeight="1">
      <c r="A28" s="17" t="s">
        <v>312</v>
      </c>
      <c r="B28" s="21" t="s">
        <v>135</v>
      </c>
      <c r="C28" s="32">
        <v>1200000</v>
      </c>
      <c r="D28" s="14"/>
      <c r="E28" s="14"/>
    </row>
    <row r="29" spans="1:7" ht="45.75" hidden="1" customHeight="1">
      <c r="A29" s="17"/>
      <c r="B29" s="21"/>
      <c r="C29" s="32"/>
      <c r="D29" s="14"/>
      <c r="E29" s="14"/>
    </row>
    <row r="30" spans="1:7" ht="18.75" customHeight="1">
      <c r="A30" s="8" t="s">
        <v>136</v>
      </c>
      <c r="B30" s="23" t="s">
        <v>137</v>
      </c>
      <c r="C30" s="30">
        <f>C31</f>
        <v>10985517.720000001</v>
      </c>
      <c r="D30" s="10"/>
      <c r="E30" s="10"/>
    </row>
    <row r="31" spans="1:7" ht="40.5" customHeight="1">
      <c r="A31" s="17" t="s">
        <v>138</v>
      </c>
      <c r="B31" s="24" t="s">
        <v>139</v>
      </c>
      <c r="C31" s="32">
        <f>C32+C34+C38+C36</f>
        <v>10985517.720000001</v>
      </c>
      <c r="D31" s="14"/>
      <c r="E31" s="14"/>
    </row>
    <row r="32" spans="1:7" ht="40.5" customHeight="1">
      <c r="A32" s="11" t="s">
        <v>478</v>
      </c>
      <c r="B32" s="22" t="s">
        <v>140</v>
      </c>
      <c r="C32" s="31">
        <f>C33</f>
        <v>8777000</v>
      </c>
      <c r="D32" s="14"/>
      <c r="E32" s="14"/>
    </row>
    <row r="33" spans="1:6" ht="33.75" customHeight="1">
      <c r="A33" s="17" t="s">
        <v>485</v>
      </c>
      <c r="B33" s="24" t="s">
        <v>476</v>
      </c>
      <c r="C33" s="32">
        <v>8777000</v>
      </c>
      <c r="D33" s="14"/>
      <c r="E33" s="14"/>
    </row>
    <row r="34" spans="1:6" ht="41.25" customHeight="1">
      <c r="A34" s="29" t="s">
        <v>479</v>
      </c>
      <c r="B34" s="22" t="s">
        <v>141</v>
      </c>
      <c r="C34" s="31">
        <f>C35</f>
        <v>0</v>
      </c>
      <c r="D34" s="14"/>
      <c r="E34" s="14"/>
    </row>
    <row r="35" spans="1:6" ht="75" customHeight="1">
      <c r="A35" s="17" t="s">
        <v>480</v>
      </c>
      <c r="B35" s="24" t="s">
        <v>142</v>
      </c>
      <c r="C35" s="32">
        <v>0</v>
      </c>
      <c r="D35" s="14"/>
      <c r="E35" s="14"/>
      <c r="F35" s="2"/>
    </row>
    <row r="36" spans="1:6" ht="46.5" customHeight="1">
      <c r="A36" s="11" t="s">
        <v>481</v>
      </c>
      <c r="B36" s="22" t="s">
        <v>324</v>
      </c>
      <c r="C36" s="31">
        <f>C37</f>
        <v>213536</v>
      </c>
      <c r="D36" s="14"/>
      <c r="E36" s="14"/>
      <c r="F36" s="2"/>
    </row>
    <row r="37" spans="1:6" ht="48.75" customHeight="1">
      <c r="A37" s="294" t="s">
        <v>484</v>
      </c>
      <c r="B37" s="24" t="s">
        <v>299</v>
      </c>
      <c r="C37" s="33">
        <v>213536</v>
      </c>
      <c r="F37" s="2"/>
    </row>
    <row r="38" spans="1:6" ht="18.75" customHeight="1">
      <c r="A38" s="11" t="s">
        <v>483</v>
      </c>
      <c r="B38" s="22" t="s">
        <v>145</v>
      </c>
      <c r="C38" s="31">
        <f>C39</f>
        <v>1994981.72</v>
      </c>
      <c r="D38" s="14"/>
      <c r="E38" s="14"/>
      <c r="F38" s="2"/>
    </row>
    <row r="39" spans="1:6" ht="81" customHeight="1">
      <c r="A39" s="25" t="s">
        <v>482</v>
      </c>
      <c r="B39" s="24" t="s">
        <v>146</v>
      </c>
      <c r="C39" s="34">
        <v>1994981.72</v>
      </c>
      <c r="D39" s="14"/>
      <c r="E39" s="14"/>
      <c r="F39" s="2"/>
    </row>
    <row r="40" spans="1:6" ht="20.25" customHeight="1">
      <c r="A40" s="387" t="s">
        <v>300</v>
      </c>
      <c r="B40" s="388"/>
      <c r="C40" s="31">
        <f>C12+C30</f>
        <v>21747517.719999999</v>
      </c>
      <c r="D40" s="26"/>
      <c r="E40" s="26"/>
      <c r="F40" s="2"/>
    </row>
  </sheetData>
  <mergeCells count="9">
    <mergeCell ref="A8:C8"/>
    <mergeCell ref="A9:C9"/>
    <mergeCell ref="A40:B40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31" workbookViewId="0">
      <selection activeCell="B33" sqref="B33"/>
    </sheetView>
  </sheetViews>
  <sheetFormatPr defaultRowHeight="12.75"/>
  <cols>
    <col min="1" max="1" width="23.85546875" customWidth="1"/>
    <col min="2" max="2" width="41.140625" customWidth="1"/>
    <col min="3" max="3" width="12.7109375" style="181" customWidth="1"/>
    <col min="4" max="4" width="12.85546875" customWidth="1"/>
    <col min="5" max="5" width="10" customWidth="1"/>
    <col min="6" max="6" width="31.28515625" style="150" customWidth="1"/>
    <col min="7" max="7" width="38.5703125" customWidth="1"/>
  </cols>
  <sheetData>
    <row r="1" spans="1:7">
      <c r="A1" s="306" t="s">
        <v>174</v>
      </c>
      <c r="B1" s="393" t="s">
        <v>104</v>
      </c>
      <c r="C1" s="393"/>
      <c r="D1" s="394"/>
      <c r="E1" s="153"/>
    </row>
    <row r="2" spans="1:7">
      <c r="A2" t="s">
        <v>174</v>
      </c>
      <c r="B2" s="393" t="s">
        <v>13</v>
      </c>
      <c r="C2" s="393"/>
      <c r="D2" s="394"/>
      <c r="E2" s="149"/>
    </row>
    <row r="3" spans="1:7">
      <c r="B3" s="393" t="s">
        <v>18</v>
      </c>
      <c r="C3" s="393"/>
      <c r="D3" s="394"/>
    </row>
    <row r="4" spans="1:7">
      <c r="B4" s="393" t="s">
        <v>170</v>
      </c>
      <c r="C4" s="393"/>
      <c r="D4" s="394"/>
    </row>
    <row r="5" spans="1:7">
      <c r="B5" s="393" t="s">
        <v>186</v>
      </c>
      <c r="C5" s="393"/>
      <c r="D5" s="394"/>
    </row>
    <row r="6" spans="1:7">
      <c r="A6" t="s">
        <v>174</v>
      </c>
      <c r="B6" s="147"/>
      <c r="C6" s="179"/>
    </row>
    <row r="7" spans="1:7">
      <c r="A7" s="390" t="s">
        <v>112</v>
      </c>
      <c r="B7" s="390"/>
      <c r="C7" s="390"/>
    </row>
    <row r="8" spans="1:7">
      <c r="A8" s="390" t="s">
        <v>418</v>
      </c>
      <c r="B8" s="390"/>
      <c r="C8" s="390"/>
    </row>
    <row r="9" spans="1:7">
      <c r="A9" s="390" t="s">
        <v>171</v>
      </c>
      <c r="B9" s="390"/>
      <c r="C9" s="390"/>
    </row>
    <row r="11" spans="1:7" ht="25.5">
      <c r="A11" s="144" t="s">
        <v>113</v>
      </c>
      <c r="B11" s="148" t="s">
        <v>114</v>
      </c>
      <c r="C11" s="180" t="s">
        <v>371</v>
      </c>
      <c r="D11" s="144" t="s">
        <v>419</v>
      </c>
      <c r="E11" s="137"/>
    </row>
    <row r="12" spans="1:7" ht="18" customHeight="1">
      <c r="A12" s="154" t="s">
        <v>115</v>
      </c>
      <c r="B12" s="155" t="s">
        <v>116</v>
      </c>
      <c r="C12" s="182">
        <f>C13+C15+C23+C20</f>
        <v>10762000</v>
      </c>
      <c r="D12" s="182">
        <f>D13+D15+D23+D20</f>
        <v>11032000</v>
      </c>
      <c r="E12" s="156"/>
    </row>
    <row r="13" spans="1:7">
      <c r="A13" s="157" t="s">
        <v>117</v>
      </c>
      <c r="B13" s="158" t="s">
        <v>118</v>
      </c>
      <c r="C13" s="146">
        <f>C14</f>
        <v>1403000</v>
      </c>
      <c r="D13" s="146">
        <f>D14</f>
        <v>1486000</v>
      </c>
      <c r="E13" s="159"/>
    </row>
    <row r="14" spans="1:7">
      <c r="A14" s="160" t="s">
        <v>302</v>
      </c>
      <c r="B14" s="161" t="s">
        <v>119</v>
      </c>
      <c r="C14" s="183">
        <v>1403000</v>
      </c>
      <c r="D14" s="183">
        <v>1486000</v>
      </c>
      <c r="E14" s="127"/>
    </row>
    <row r="15" spans="1:7" ht="40.5" customHeight="1">
      <c r="A15" s="157" t="s">
        <v>120</v>
      </c>
      <c r="B15" s="162" t="s">
        <v>121</v>
      </c>
      <c r="C15" s="146">
        <f>C16</f>
        <v>2294000</v>
      </c>
      <c r="D15" s="146">
        <f>D16</f>
        <v>2386000</v>
      </c>
      <c r="E15" s="127"/>
      <c r="F15" s="163"/>
      <c r="G15" s="163"/>
    </row>
    <row r="16" spans="1:7" ht="43.5" customHeight="1">
      <c r="A16" s="164" t="s">
        <v>303</v>
      </c>
      <c r="B16" s="165" t="s">
        <v>122</v>
      </c>
      <c r="C16" s="184">
        <f>C17+C18+C19+C22</f>
        <v>2294000</v>
      </c>
      <c r="D16" s="184">
        <f>D17+D18+D19+D22</f>
        <v>2386000</v>
      </c>
      <c r="E16" s="127"/>
      <c r="F16" s="166"/>
      <c r="G16" s="166"/>
    </row>
    <row r="17" spans="1:7" ht="57" customHeight="1">
      <c r="A17" s="160" t="s">
        <v>304</v>
      </c>
      <c r="B17" s="167" t="s">
        <v>123</v>
      </c>
      <c r="C17" s="183">
        <v>900000</v>
      </c>
      <c r="D17" s="183">
        <v>900000</v>
      </c>
      <c r="E17" s="127"/>
      <c r="F17" s="166"/>
      <c r="G17" s="166"/>
    </row>
    <row r="18" spans="1:7" ht="69" customHeight="1">
      <c r="A18" s="160" t="s">
        <v>305</v>
      </c>
      <c r="B18" s="167" t="s">
        <v>124</v>
      </c>
      <c r="C18" s="183">
        <v>23000</v>
      </c>
      <c r="D18" s="183">
        <v>23000</v>
      </c>
      <c r="E18" s="127"/>
      <c r="F18" s="166"/>
      <c r="G18" s="166"/>
    </row>
    <row r="19" spans="1:7" ht="80.25" customHeight="1">
      <c r="A19" s="160" t="s">
        <v>306</v>
      </c>
      <c r="B19" s="167" t="s">
        <v>125</v>
      </c>
      <c r="C19" s="183">
        <v>1370000</v>
      </c>
      <c r="D19" s="183">
        <v>1462000</v>
      </c>
      <c r="E19" s="127"/>
      <c r="F19" s="166"/>
      <c r="G19" s="166"/>
    </row>
    <row r="20" spans="1:7" s="2" customFormat="1" ht="25.5" customHeight="1">
      <c r="A20" s="17" t="s">
        <v>368</v>
      </c>
      <c r="B20" s="331" t="s">
        <v>369</v>
      </c>
      <c r="C20" s="31">
        <f>C21</f>
        <v>1000</v>
      </c>
      <c r="D20" s="225">
        <f>D21</f>
        <v>1000</v>
      </c>
      <c r="E20" s="14"/>
      <c r="F20" s="18"/>
      <c r="G20" s="18"/>
    </row>
    <row r="21" spans="1:7" s="2" customFormat="1" ht="33.75" customHeight="1">
      <c r="A21" s="17" t="s">
        <v>370</v>
      </c>
      <c r="B21" s="24" t="s">
        <v>369</v>
      </c>
      <c r="C21" s="32">
        <v>1000</v>
      </c>
      <c r="D21" s="332">
        <v>1000</v>
      </c>
      <c r="E21" s="14"/>
      <c r="F21" s="18"/>
      <c r="G21" s="18"/>
    </row>
    <row r="22" spans="1:7" ht="68.25" customHeight="1">
      <c r="A22" s="160" t="s">
        <v>307</v>
      </c>
      <c r="B22" s="167" t="s">
        <v>126</v>
      </c>
      <c r="C22" s="183">
        <v>1000</v>
      </c>
      <c r="D22" s="183">
        <v>1000</v>
      </c>
      <c r="E22" s="127"/>
      <c r="F22" s="166"/>
      <c r="G22" s="166"/>
    </row>
    <row r="23" spans="1:7">
      <c r="A23" s="157" t="s">
        <v>127</v>
      </c>
      <c r="B23" s="158" t="s">
        <v>128</v>
      </c>
      <c r="C23" s="146">
        <f>C24+C26</f>
        <v>7064000</v>
      </c>
      <c r="D23" s="146">
        <f>D24+D26</f>
        <v>7159000</v>
      </c>
      <c r="E23" s="159"/>
    </row>
    <row r="24" spans="1:7">
      <c r="A24" s="168" t="s">
        <v>129</v>
      </c>
      <c r="B24" s="169" t="s">
        <v>130</v>
      </c>
      <c r="C24" s="185">
        <f>C25</f>
        <v>491000</v>
      </c>
      <c r="D24" s="185">
        <f>D25</f>
        <v>500000</v>
      </c>
      <c r="E24" s="170"/>
    </row>
    <row r="25" spans="1:7" ht="51">
      <c r="A25" s="160" t="s">
        <v>309</v>
      </c>
      <c r="B25" s="167" t="s">
        <v>131</v>
      </c>
      <c r="C25" s="183">
        <v>491000</v>
      </c>
      <c r="D25" s="183">
        <v>500000</v>
      </c>
      <c r="E25" s="127"/>
    </row>
    <row r="26" spans="1:7">
      <c r="A26" s="164" t="s">
        <v>132</v>
      </c>
      <c r="B26" s="169" t="s">
        <v>133</v>
      </c>
      <c r="C26" s="185">
        <f>C27+C28</f>
        <v>6573000</v>
      </c>
      <c r="D26" s="185">
        <f>D27+D28</f>
        <v>6659000</v>
      </c>
      <c r="E26" s="170"/>
    </row>
    <row r="27" spans="1:7" ht="76.5">
      <c r="A27" s="160" t="s">
        <v>311</v>
      </c>
      <c r="B27" s="171" t="s">
        <v>134</v>
      </c>
      <c r="C27" s="183">
        <v>5300000</v>
      </c>
      <c r="D27" s="183">
        <v>5350000</v>
      </c>
      <c r="E27" s="127"/>
    </row>
    <row r="28" spans="1:7" ht="76.5">
      <c r="A28" s="160" t="s">
        <v>312</v>
      </c>
      <c r="B28" s="171" t="s">
        <v>135</v>
      </c>
      <c r="C28" s="183">
        <v>1273000</v>
      </c>
      <c r="D28" s="183">
        <v>1309000</v>
      </c>
      <c r="E28" s="127"/>
    </row>
    <row r="29" spans="1:7" ht="12.75" hidden="1" customHeight="1">
      <c r="A29" s="160"/>
      <c r="B29" s="171"/>
      <c r="C29" s="183"/>
      <c r="D29" s="145"/>
      <c r="E29" s="127"/>
    </row>
    <row r="30" spans="1:7" ht="18.75" customHeight="1">
      <c r="A30" s="154" t="s">
        <v>136</v>
      </c>
      <c r="B30" s="174" t="s">
        <v>137</v>
      </c>
      <c r="C30" s="182">
        <f>C31</f>
        <v>2860667.72</v>
      </c>
      <c r="D30" s="182">
        <f>D31</f>
        <v>222495</v>
      </c>
      <c r="E30" s="156"/>
    </row>
    <row r="31" spans="1:7" ht="40.5" customHeight="1">
      <c r="A31" s="160" t="s">
        <v>138</v>
      </c>
      <c r="B31" s="175" t="s">
        <v>139</v>
      </c>
      <c r="C31" s="183">
        <f>C32+C34+C37+C40</f>
        <v>2860667.72</v>
      </c>
      <c r="D31" s="183">
        <f>D32+D34+D37+D40</f>
        <v>222495</v>
      </c>
      <c r="E31" s="176"/>
    </row>
    <row r="32" spans="1:7" ht="40.5" customHeight="1">
      <c r="A32" s="157" t="s">
        <v>489</v>
      </c>
      <c r="B32" s="172" t="s">
        <v>140</v>
      </c>
      <c r="C32" s="186">
        <f>C33</f>
        <v>0</v>
      </c>
      <c r="D32" s="186">
        <f>D33</f>
        <v>0</v>
      </c>
      <c r="E32" s="176"/>
    </row>
    <row r="33" spans="1:6" ht="36.75" customHeight="1">
      <c r="A33" s="160" t="s">
        <v>485</v>
      </c>
      <c r="B33" s="173" t="s">
        <v>476</v>
      </c>
      <c r="C33" s="183">
        <v>0</v>
      </c>
      <c r="D33" s="183">
        <v>0</v>
      </c>
      <c r="E33" s="176"/>
    </row>
    <row r="34" spans="1:6" ht="38.25">
      <c r="A34" s="177" t="s">
        <v>488</v>
      </c>
      <c r="B34" s="172" t="s">
        <v>141</v>
      </c>
      <c r="C34" s="186">
        <f>C35</f>
        <v>0</v>
      </c>
      <c r="D34" s="186">
        <f>D35</f>
        <v>0</v>
      </c>
      <c r="E34" s="176"/>
    </row>
    <row r="35" spans="1:6" ht="76.5" customHeight="1">
      <c r="A35" s="160" t="s">
        <v>480</v>
      </c>
      <c r="B35" s="173" t="s">
        <v>172</v>
      </c>
      <c r="C35" s="183">
        <f>C36</f>
        <v>0</v>
      </c>
      <c r="D35" s="183">
        <f>D36</f>
        <v>0</v>
      </c>
      <c r="E35" s="176"/>
      <c r="F35"/>
    </row>
    <row r="36" spans="1:6" ht="76.5" customHeight="1">
      <c r="A36" s="17" t="s">
        <v>487</v>
      </c>
      <c r="B36" s="24" t="s">
        <v>335</v>
      </c>
      <c r="C36" s="183">
        <v>0</v>
      </c>
      <c r="D36" s="183">
        <v>0</v>
      </c>
      <c r="E36" s="176"/>
      <c r="F36"/>
    </row>
    <row r="37" spans="1:6" ht="42" customHeight="1">
      <c r="A37" s="314" t="s">
        <v>486</v>
      </c>
      <c r="B37" s="315" t="s">
        <v>324</v>
      </c>
      <c r="C37" s="146">
        <f>C38</f>
        <v>215071</v>
      </c>
      <c r="D37" s="146">
        <f>D38</f>
        <v>222495</v>
      </c>
      <c r="E37" s="176"/>
      <c r="F37"/>
    </row>
    <row r="38" spans="1:6" s="2" customFormat="1" ht="48.75" customHeight="1">
      <c r="A38" s="294" t="s">
        <v>484</v>
      </c>
      <c r="B38" s="24" t="s">
        <v>299</v>
      </c>
      <c r="C38" s="33">
        <v>215071</v>
      </c>
      <c r="D38" s="332">
        <v>222495</v>
      </c>
    </row>
    <row r="39" spans="1:6" ht="89.25" hidden="1" customHeight="1">
      <c r="A39" s="160" t="s">
        <v>143</v>
      </c>
      <c r="B39" s="173" t="s">
        <v>144</v>
      </c>
      <c r="C39" s="183"/>
      <c r="D39" s="183"/>
      <c r="E39" s="176"/>
      <c r="F39"/>
    </row>
    <row r="40" spans="1:6" s="2" customFormat="1" ht="18.75" customHeight="1">
      <c r="A40" s="11" t="s">
        <v>483</v>
      </c>
      <c r="B40" s="22" t="s">
        <v>145</v>
      </c>
      <c r="C40" s="335">
        <f>C41</f>
        <v>2645596.7200000002</v>
      </c>
      <c r="D40" s="336">
        <f>D41</f>
        <v>0</v>
      </c>
      <c r="E40" s="14"/>
    </row>
    <row r="41" spans="1:6" s="2" customFormat="1" ht="81" customHeight="1">
      <c r="A41" s="25" t="s">
        <v>482</v>
      </c>
      <c r="B41" s="24" t="s">
        <v>146</v>
      </c>
      <c r="C41" s="34">
        <v>2645596.7200000002</v>
      </c>
      <c r="D41" s="19">
        <v>0</v>
      </c>
      <c r="E41" s="14"/>
    </row>
    <row r="42" spans="1:6" ht="15.75" customHeight="1">
      <c r="A42" s="391" t="s">
        <v>101</v>
      </c>
      <c r="B42" s="392"/>
      <c r="C42" s="187">
        <f>C12+C30</f>
        <v>13622667.720000001</v>
      </c>
      <c r="D42" s="187">
        <f>D12+D30</f>
        <v>11254495</v>
      </c>
      <c r="E42" s="178"/>
      <c r="F42"/>
    </row>
  </sheetData>
  <mergeCells count="9">
    <mergeCell ref="A8:C8"/>
    <mergeCell ref="A9:C9"/>
    <mergeCell ref="A42:B42"/>
    <mergeCell ref="B1:D1"/>
    <mergeCell ref="B2:D2"/>
    <mergeCell ref="B3:D3"/>
    <mergeCell ref="B4:D4"/>
    <mergeCell ref="B5:D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pane ySplit="12" topLeftCell="A31" activePane="bottomLeft" state="frozen"/>
      <selection pane="bottomLeft" activeCell="A5" sqref="A5"/>
    </sheetView>
  </sheetViews>
  <sheetFormatPr defaultRowHeight="16.5"/>
  <cols>
    <col min="1" max="1" width="8.5703125" style="2" customWidth="1"/>
    <col min="2" max="2" width="58.140625" style="2" customWidth="1"/>
    <col min="3" max="3" width="13.85546875" style="2" customWidth="1"/>
    <col min="4" max="4" width="10.28515625" style="2" customWidth="1"/>
    <col min="5" max="5" width="10.85546875" style="2" customWidth="1"/>
    <col min="6" max="16384" width="9.140625" style="2"/>
  </cols>
  <sheetData>
    <row r="1" spans="1:5">
      <c r="A1" s="305" t="s">
        <v>174</v>
      </c>
      <c r="B1" s="389" t="s">
        <v>19</v>
      </c>
      <c r="C1" s="389"/>
    </row>
    <row r="2" spans="1:5">
      <c r="B2" s="389" t="s">
        <v>13</v>
      </c>
      <c r="C2" s="389"/>
    </row>
    <row r="3" spans="1:5">
      <c r="B3" s="389" t="s">
        <v>18</v>
      </c>
      <c r="C3" s="389"/>
    </row>
    <row r="4" spans="1:5">
      <c r="B4" s="389" t="s">
        <v>161</v>
      </c>
      <c r="C4" s="389"/>
    </row>
    <row r="5" spans="1:5">
      <c r="A5" s="2" t="s">
        <v>174</v>
      </c>
      <c r="B5" s="389" t="s">
        <v>188</v>
      </c>
      <c r="C5" s="389"/>
    </row>
    <row r="7" spans="1:5">
      <c r="A7" s="386" t="s">
        <v>420</v>
      </c>
      <c r="B7" s="386"/>
      <c r="C7" s="386"/>
    </row>
    <row r="8" spans="1:5">
      <c r="A8" s="386" t="s">
        <v>23</v>
      </c>
      <c r="B8" s="386"/>
      <c r="C8" s="386"/>
    </row>
    <row r="9" spans="1:5">
      <c r="A9" s="386" t="s">
        <v>0</v>
      </c>
      <c r="B9" s="386"/>
      <c r="C9" s="386"/>
    </row>
    <row r="11" spans="1:5" ht="13.5" customHeight="1">
      <c r="A11" s="95"/>
      <c r="B11" s="95"/>
      <c r="C11" s="396" t="s">
        <v>317</v>
      </c>
      <c r="D11" s="395"/>
      <c r="E11" s="395"/>
    </row>
    <row r="12" spans="1:5" ht="21.75" customHeight="1">
      <c r="A12" s="96" t="s">
        <v>1</v>
      </c>
      <c r="B12" s="96" t="s">
        <v>2</v>
      </c>
      <c r="C12" s="397"/>
      <c r="D12" s="395"/>
      <c r="E12" s="395"/>
    </row>
    <row r="13" spans="1:5" ht="18" customHeight="1">
      <c r="A13" s="97" t="s">
        <v>9</v>
      </c>
      <c r="B13" s="98" t="s">
        <v>3</v>
      </c>
      <c r="C13" s="99">
        <f>C14+C15+C17+C19+C18+C16</f>
        <v>6526085.3599999994</v>
      </c>
      <c r="D13" s="219"/>
      <c r="E13" s="219"/>
    </row>
    <row r="14" spans="1:5" ht="32.25" customHeight="1">
      <c r="A14" s="100" t="s">
        <v>12</v>
      </c>
      <c r="B14" s="101" t="s">
        <v>27</v>
      </c>
      <c r="C14" s="102">
        <v>872880</v>
      </c>
      <c r="D14" s="220"/>
      <c r="E14" s="220"/>
    </row>
    <row r="15" spans="1:5" ht="48" customHeight="1">
      <c r="A15" s="103" t="s">
        <v>10</v>
      </c>
      <c r="B15" s="104" t="s">
        <v>24</v>
      </c>
      <c r="C15" s="102">
        <v>4596281.76</v>
      </c>
      <c r="D15" s="220"/>
      <c r="E15" s="220"/>
    </row>
    <row r="16" spans="1:5" ht="33.75" customHeight="1">
      <c r="A16" s="103" t="s">
        <v>409</v>
      </c>
      <c r="B16" s="104" t="s">
        <v>410</v>
      </c>
      <c r="C16" s="102">
        <v>303200</v>
      </c>
      <c r="D16" s="220"/>
      <c r="E16" s="220"/>
    </row>
    <row r="17" spans="1:5" ht="39.75" customHeight="1">
      <c r="A17" s="103" t="s">
        <v>50</v>
      </c>
      <c r="B17" s="105" t="s">
        <v>51</v>
      </c>
      <c r="C17" s="102">
        <v>135223.6</v>
      </c>
      <c r="D17" s="220"/>
      <c r="E17" s="220"/>
    </row>
    <row r="18" spans="1:5" ht="39.75" customHeight="1">
      <c r="A18" s="103" t="s">
        <v>325</v>
      </c>
      <c r="B18" s="104" t="s">
        <v>326</v>
      </c>
      <c r="C18" s="102">
        <v>100000</v>
      </c>
      <c r="D18" s="220"/>
      <c r="E18" s="220"/>
    </row>
    <row r="19" spans="1:5" ht="22.5" customHeight="1">
      <c r="A19" s="103" t="s">
        <v>52</v>
      </c>
      <c r="B19" s="104" t="s">
        <v>53</v>
      </c>
      <c r="C19" s="102">
        <v>518500</v>
      </c>
      <c r="D19" s="220"/>
      <c r="E19" s="220"/>
    </row>
    <row r="20" spans="1:5" ht="22.5" customHeight="1">
      <c r="A20" s="106" t="s">
        <v>313</v>
      </c>
      <c r="B20" s="290" t="s">
        <v>315</v>
      </c>
      <c r="C20" s="99">
        <f>C21</f>
        <v>213536</v>
      </c>
      <c r="D20" s="220"/>
      <c r="E20" s="220"/>
    </row>
    <row r="21" spans="1:5" ht="22.5" customHeight="1">
      <c r="A21" s="103" t="s">
        <v>314</v>
      </c>
      <c r="B21" s="104" t="s">
        <v>316</v>
      </c>
      <c r="C21" s="102">
        <v>213536</v>
      </c>
      <c r="D21" s="220"/>
      <c r="E21" s="220"/>
    </row>
    <row r="22" spans="1:5" ht="30.75" customHeight="1">
      <c r="A22" s="106" t="s">
        <v>14</v>
      </c>
      <c r="B22" s="107" t="s">
        <v>15</v>
      </c>
      <c r="C22" s="99">
        <f>C25+C26</f>
        <v>410000</v>
      </c>
      <c r="D22" s="219"/>
      <c r="E22" s="219"/>
    </row>
    <row r="23" spans="1:5" hidden="1">
      <c r="A23" s="108"/>
      <c r="B23" s="109"/>
      <c r="C23" s="99"/>
      <c r="D23" s="14"/>
      <c r="E23" s="14"/>
    </row>
    <row r="24" spans="1:5" hidden="1">
      <c r="A24" s="110"/>
      <c r="B24" s="111"/>
      <c r="C24" s="102"/>
      <c r="D24" s="14"/>
      <c r="E24" s="14"/>
    </row>
    <row r="25" spans="1:5" ht="17.25" customHeight="1">
      <c r="A25" s="110" t="s">
        <v>54</v>
      </c>
      <c r="B25" s="112" t="s">
        <v>55</v>
      </c>
      <c r="C25" s="102">
        <v>400000</v>
      </c>
      <c r="D25" s="14"/>
      <c r="E25" s="14"/>
    </row>
    <row r="26" spans="1:5" ht="30.75" customHeight="1">
      <c r="A26" s="110" t="s">
        <v>102</v>
      </c>
      <c r="B26" s="73" t="s">
        <v>103</v>
      </c>
      <c r="C26" s="102">
        <v>10000</v>
      </c>
      <c r="D26" s="14"/>
      <c r="E26" s="14"/>
    </row>
    <row r="27" spans="1:5">
      <c r="A27" s="108" t="s">
        <v>30</v>
      </c>
      <c r="B27" s="109" t="s">
        <v>40</v>
      </c>
      <c r="C27" s="99">
        <f>C28+C29</f>
        <v>5217140.7</v>
      </c>
      <c r="D27" s="14"/>
      <c r="E27" s="14"/>
    </row>
    <row r="28" spans="1:5" ht="18" customHeight="1">
      <c r="A28" s="110" t="s">
        <v>48</v>
      </c>
      <c r="B28" s="101" t="s">
        <v>49</v>
      </c>
      <c r="C28" s="102">
        <v>4815376.13</v>
      </c>
      <c r="D28" s="14"/>
      <c r="E28" s="14"/>
    </row>
    <row r="29" spans="1:5" ht="18" customHeight="1">
      <c r="A29" s="110" t="s">
        <v>346</v>
      </c>
      <c r="B29" s="101" t="s">
        <v>347</v>
      </c>
      <c r="C29" s="102">
        <v>401764.57</v>
      </c>
      <c r="D29" s="14"/>
      <c r="E29" s="14"/>
    </row>
    <row r="30" spans="1:5">
      <c r="A30" s="108" t="s">
        <v>11</v>
      </c>
      <c r="B30" s="109" t="s">
        <v>4</v>
      </c>
      <c r="C30" s="99">
        <f>C31+C32</f>
        <v>7928259</v>
      </c>
      <c r="D30" s="219"/>
      <c r="E30" s="219"/>
    </row>
    <row r="31" spans="1:5" ht="18" customHeight="1">
      <c r="A31" s="110" t="s">
        <v>29</v>
      </c>
      <c r="B31" s="111" t="s">
        <v>28</v>
      </c>
      <c r="C31" s="102">
        <v>1281759</v>
      </c>
      <c r="D31" s="219"/>
      <c r="E31" s="219"/>
    </row>
    <row r="32" spans="1:5" ht="18.75" customHeight="1">
      <c r="A32" s="110" t="s">
        <v>21</v>
      </c>
      <c r="B32" s="111" t="s">
        <v>22</v>
      </c>
      <c r="C32" s="102">
        <v>6646500</v>
      </c>
      <c r="D32" s="14"/>
      <c r="E32" s="14"/>
    </row>
    <row r="33" spans="1:5">
      <c r="A33" s="108" t="s">
        <v>32</v>
      </c>
      <c r="B33" s="109" t="s">
        <v>41</v>
      </c>
      <c r="C33" s="99">
        <f>C34</f>
        <v>67503.740000000005</v>
      </c>
      <c r="D33" s="14"/>
      <c r="E33" s="14"/>
    </row>
    <row r="34" spans="1:5" ht="17.25" customHeight="1">
      <c r="A34" s="110" t="s">
        <v>31</v>
      </c>
      <c r="B34" s="101" t="s">
        <v>33</v>
      </c>
      <c r="C34" s="102">
        <v>67503.740000000005</v>
      </c>
      <c r="D34" s="14"/>
      <c r="E34" s="14"/>
    </row>
    <row r="35" spans="1:5">
      <c r="A35" s="108" t="s">
        <v>34</v>
      </c>
      <c r="B35" s="223" t="s">
        <v>42</v>
      </c>
      <c r="C35" s="99">
        <f>C36</f>
        <v>983099.83</v>
      </c>
      <c r="D35" s="14"/>
      <c r="E35" s="14"/>
    </row>
    <row r="36" spans="1:5" ht="17.25" customHeight="1">
      <c r="A36" s="110" t="s">
        <v>36</v>
      </c>
      <c r="B36" s="111" t="s">
        <v>35</v>
      </c>
      <c r="C36" s="102">
        <v>983099.83</v>
      </c>
      <c r="D36" s="14"/>
      <c r="E36" s="14"/>
    </row>
    <row r="37" spans="1:5" ht="3" hidden="1" customHeight="1">
      <c r="A37" s="108" t="s">
        <v>45</v>
      </c>
      <c r="B37" s="109" t="s">
        <v>47</v>
      </c>
      <c r="C37" s="99"/>
      <c r="D37" s="14"/>
      <c r="E37" s="14"/>
    </row>
    <row r="38" spans="1:5" ht="18" hidden="1" customHeight="1">
      <c r="A38" s="110" t="s">
        <v>46</v>
      </c>
      <c r="B38" s="111" t="s">
        <v>44</v>
      </c>
      <c r="C38" s="102"/>
      <c r="D38" s="14"/>
      <c r="E38" s="14"/>
    </row>
    <row r="39" spans="1:5" ht="18" customHeight="1">
      <c r="A39" s="108" t="s">
        <v>45</v>
      </c>
      <c r="B39" s="224" t="s">
        <v>47</v>
      </c>
      <c r="C39" s="99">
        <f>C41+C40</f>
        <v>308982.93</v>
      </c>
      <c r="D39" s="14"/>
      <c r="E39" s="14"/>
    </row>
    <row r="40" spans="1:5" ht="18" customHeight="1">
      <c r="A40" s="110" t="s">
        <v>200</v>
      </c>
      <c r="B40" s="47" t="s">
        <v>201</v>
      </c>
      <c r="C40" s="102">
        <v>0</v>
      </c>
      <c r="D40" s="14"/>
      <c r="E40" s="14"/>
    </row>
    <row r="41" spans="1:5" ht="18" customHeight="1">
      <c r="A41" s="110" t="s">
        <v>46</v>
      </c>
      <c r="B41" s="188" t="s">
        <v>44</v>
      </c>
      <c r="C41" s="102">
        <v>308982.93</v>
      </c>
      <c r="D41" s="14"/>
      <c r="E41" s="14"/>
    </row>
    <row r="42" spans="1:5">
      <c r="A42" s="108" t="s">
        <v>38</v>
      </c>
      <c r="B42" s="109" t="s">
        <v>43</v>
      </c>
      <c r="C42" s="99">
        <f>C43</f>
        <v>92910.16</v>
      </c>
      <c r="D42" s="14"/>
      <c r="E42" s="14"/>
    </row>
    <row r="43" spans="1:5" ht="17.25" customHeight="1">
      <c r="A43" s="110" t="s">
        <v>39</v>
      </c>
      <c r="B43" s="221" t="s">
        <v>37</v>
      </c>
      <c r="C43" s="102">
        <v>92910.16</v>
      </c>
      <c r="D43" s="14"/>
      <c r="E43" s="14"/>
    </row>
    <row r="44" spans="1:5" ht="18.75" customHeight="1">
      <c r="A44" s="109"/>
      <c r="B44" s="109" t="s">
        <v>101</v>
      </c>
      <c r="C44" s="113">
        <f>C13+C22+C27+C30+C33+C35+C42+C39+C20</f>
        <v>21747517.719999995</v>
      </c>
      <c r="D44" s="115"/>
      <c r="E44" s="115"/>
    </row>
  </sheetData>
  <mergeCells count="11">
    <mergeCell ref="E11:E12"/>
    <mergeCell ref="B1:C1"/>
    <mergeCell ref="B2:C2"/>
    <mergeCell ref="B3:C3"/>
    <mergeCell ref="B4:C4"/>
    <mergeCell ref="B5:C5"/>
    <mergeCell ref="A7:C7"/>
    <mergeCell ref="A8:C8"/>
    <mergeCell ref="A9:C9"/>
    <mergeCell ref="C11:C12"/>
    <mergeCell ref="D11:D12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pane ySplit="13" topLeftCell="A14" activePane="bottomLeft" state="frozen"/>
      <selection pane="bottomLeft"/>
    </sheetView>
  </sheetViews>
  <sheetFormatPr defaultRowHeight="16.5"/>
  <cols>
    <col min="1" max="1" width="8.5703125" style="2" customWidth="1"/>
    <col min="2" max="2" width="58.140625" style="2" customWidth="1"/>
    <col min="3" max="3" width="13.85546875" style="2" customWidth="1"/>
    <col min="4" max="4" width="13.5703125" style="2" customWidth="1"/>
    <col min="5" max="5" width="10.85546875" style="2" customWidth="1"/>
    <col min="6" max="16384" width="9.140625" style="2"/>
  </cols>
  <sheetData>
    <row r="1" spans="1:5">
      <c r="A1" s="305" t="s">
        <v>174</v>
      </c>
      <c r="B1" s="389" t="s">
        <v>111</v>
      </c>
      <c r="C1" s="389"/>
      <c r="D1" s="406"/>
    </row>
    <row r="2" spans="1:5">
      <c r="B2" s="389" t="s">
        <v>13</v>
      </c>
      <c r="C2" s="389"/>
      <c r="D2" s="406"/>
    </row>
    <row r="3" spans="1:5">
      <c r="B3" s="389" t="s">
        <v>18</v>
      </c>
      <c r="C3" s="389"/>
      <c r="D3" s="406"/>
    </row>
    <row r="4" spans="1:5">
      <c r="B4" s="389" t="s">
        <v>161</v>
      </c>
      <c r="C4" s="389"/>
      <c r="D4" s="406"/>
    </row>
    <row r="5" spans="1:5" ht="15.75" customHeight="1">
      <c r="B5" s="389" t="s">
        <v>187</v>
      </c>
      <c r="C5" s="389"/>
      <c r="D5" s="406"/>
    </row>
    <row r="6" spans="1:5" ht="1.5" customHeight="1">
      <c r="A6" s="2" t="s">
        <v>367</v>
      </c>
    </row>
    <row r="7" spans="1:5">
      <c r="A7" s="386" t="s">
        <v>164</v>
      </c>
      <c r="B7" s="386"/>
      <c r="C7" s="386"/>
    </row>
    <row r="8" spans="1:5">
      <c r="A8" s="191"/>
      <c r="B8" s="328" t="s">
        <v>422</v>
      </c>
      <c r="C8" s="191"/>
    </row>
    <row r="9" spans="1:5">
      <c r="A9" s="386" t="s">
        <v>23</v>
      </c>
      <c r="B9" s="386"/>
      <c r="C9" s="386"/>
    </row>
    <row r="10" spans="1:5" ht="14.25" customHeight="1">
      <c r="A10" s="386" t="s">
        <v>0</v>
      </c>
      <c r="B10" s="386"/>
      <c r="C10" s="386"/>
    </row>
    <row r="11" spans="1:5" ht="8.25" hidden="1" customHeight="1"/>
    <row r="12" spans="1:5" ht="13.5" customHeight="1">
      <c r="A12" s="235"/>
      <c r="B12" s="235"/>
      <c r="C12" s="402" t="s">
        <v>372</v>
      </c>
      <c r="D12" s="402" t="s">
        <v>421</v>
      </c>
      <c r="E12" s="395"/>
    </row>
    <row r="13" spans="1:5" ht="15.75" customHeight="1">
      <c r="A13" s="236" t="s">
        <v>1</v>
      </c>
      <c r="B13" s="236" t="s">
        <v>2</v>
      </c>
      <c r="C13" s="403"/>
      <c r="D13" s="403"/>
      <c r="E13" s="395"/>
    </row>
    <row r="14" spans="1:5" ht="18" customHeight="1">
      <c r="A14" s="97" t="s">
        <v>9</v>
      </c>
      <c r="B14" s="98" t="s">
        <v>3</v>
      </c>
      <c r="C14" s="99">
        <f>C15+C16+C17+C19+C18</f>
        <v>6154885.3599999994</v>
      </c>
      <c r="D14" s="99">
        <f>D15+D16+D17+D19+D18</f>
        <v>6032931.8399999999</v>
      </c>
      <c r="E14" s="219"/>
    </row>
    <row r="15" spans="1:5" ht="32.25" customHeight="1">
      <c r="A15" s="100" t="s">
        <v>12</v>
      </c>
      <c r="B15" s="101" t="s">
        <v>27</v>
      </c>
      <c r="C15" s="102">
        <v>872880</v>
      </c>
      <c r="D15" s="122">
        <v>872880</v>
      </c>
      <c r="E15" s="220"/>
    </row>
    <row r="16" spans="1:5" ht="48" customHeight="1">
      <c r="A16" s="103" t="s">
        <v>10</v>
      </c>
      <c r="B16" s="104" t="s">
        <v>24</v>
      </c>
      <c r="C16" s="102">
        <v>4574781.76</v>
      </c>
      <c r="D16" s="122">
        <v>4522325.04</v>
      </c>
      <c r="E16" s="220"/>
    </row>
    <row r="17" spans="1:5" ht="35.25" customHeight="1">
      <c r="A17" s="103" t="s">
        <v>50</v>
      </c>
      <c r="B17" s="105" t="s">
        <v>51</v>
      </c>
      <c r="C17" s="102">
        <v>135223.6</v>
      </c>
      <c r="D17" s="122">
        <v>65726.8</v>
      </c>
      <c r="E17" s="220"/>
    </row>
    <row r="18" spans="1:5" ht="21.75" customHeight="1">
      <c r="A18" s="103" t="s">
        <v>325</v>
      </c>
      <c r="B18" s="21" t="s">
        <v>326</v>
      </c>
      <c r="C18" s="102">
        <v>100000</v>
      </c>
      <c r="D18" s="122">
        <v>100000</v>
      </c>
      <c r="E18" s="220"/>
    </row>
    <row r="19" spans="1:5" ht="20.25" customHeight="1">
      <c r="A19" s="103" t="s">
        <v>52</v>
      </c>
      <c r="B19" s="104" t="s">
        <v>53</v>
      </c>
      <c r="C19" s="102">
        <v>472000</v>
      </c>
      <c r="D19" s="122">
        <v>472000</v>
      </c>
      <c r="E19" s="220"/>
    </row>
    <row r="20" spans="1:5" ht="20.25" customHeight="1">
      <c r="A20" s="106" t="s">
        <v>313</v>
      </c>
      <c r="B20" s="290" t="s">
        <v>315</v>
      </c>
      <c r="C20" s="99">
        <f>C21</f>
        <v>215071</v>
      </c>
      <c r="D20" s="123">
        <f>D21</f>
        <v>222495</v>
      </c>
      <c r="E20" s="220"/>
    </row>
    <row r="21" spans="1:5" ht="20.25" customHeight="1">
      <c r="A21" s="103" t="s">
        <v>314</v>
      </c>
      <c r="B21" s="104" t="s">
        <v>316</v>
      </c>
      <c r="C21" s="102">
        <v>215071</v>
      </c>
      <c r="D21" s="122">
        <v>222495</v>
      </c>
      <c r="E21" s="220"/>
    </row>
    <row r="22" spans="1:5" ht="30.75" customHeight="1">
      <c r="A22" s="106" t="s">
        <v>14</v>
      </c>
      <c r="B22" s="107" t="s">
        <v>15</v>
      </c>
      <c r="C22" s="99">
        <f>C25+C26</f>
        <v>85000</v>
      </c>
      <c r="D22" s="99">
        <f>D25+D26</f>
        <v>185000</v>
      </c>
      <c r="E22" s="219"/>
    </row>
    <row r="23" spans="1:5" hidden="1">
      <c r="A23" s="108"/>
      <c r="B23" s="109"/>
      <c r="C23" s="99"/>
      <c r="D23" s="201"/>
      <c r="E23" s="14"/>
    </row>
    <row r="24" spans="1:5" hidden="1">
      <c r="A24" s="110"/>
      <c r="B24" s="111"/>
      <c r="C24" s="102"/>
      <c r="D24" s="201"/>
      <c r="E24" s="14"/>
    </row>
    <row r="25" spans="1:5" ht="17.25" customHeight="1">
      <c r="A25" s="110" t="s">
        <v>54</v>
      </c>
      <c r="B25" s="112" t="s">
        <v>55</v>
      </c>
      <c r="C25" s="102">
        <v>75000</v>
      </c>
      <c r="D25" s="201">
        <v>175000</v>
      </c>
      <c r="E25" s="14"/>
    </row>
    <row r="26" spans="1:5" ht="30.75" customHeight="1">
      <c r="A26" s="110" t="s">
        <v>102</v>
      </c>
      <c r="B26" s="73" t="s">
        <v>103</v>
      </c>
      <c r="C26" s="102">
        <v>10000</v>
      </c>
      <c r="D26" s="201">
        <v>10000</v>
      </c>
      <c r="E26" s="14"/>
    </row>
    <row r="27" spans="1:5">
      <c r="A27" s="108" t="s">
        <v>30</v>
      </c>
      <c r="B27" s="109" t="s">
        <v>40</v>
      </c>
      <c r="C27" s="99">
        <f>C28</f>
        <v>5029140</v>
      </c>
      <c r="D27" s="99">
        <f>D28</f>
        <v>2386000</v>
      </c>
      <c r="E27" s="14"/>
    </row>
    <row r="28" spans="1:5" ht="18" customHeight="1">
      <c r="A28" s="110" t="s">
        <v>48</v>
      </c>
      <c r="B28" s="101" t="s">
        <v>49</v>
      </c>
      <c r="C28" s="102">
        <v>5029140</v>
      </c>
      <c r="D28" s="201">
        <v>2386000</v>
      </c>
      <c r="E28" s="14"/>
    </row>
    <row r="29" spans="1:5">
      <c r="A29" s="108" t="s">
        <v>11</v>
      </c>
      <c r="B29" s="109" t="s">
        <v>4</v>
      </c>
      <c r="C29" s="99">
        <f>C30+C31</f>
        <v>359474.62</v>
      </c>
      <c r="D29" s="99">
        <f>D30+D31</f>
        <v>570000</v>
      </c>
      <c r="E29" s="219"/>
    </row>
    <row r="30" spans="1:5" ht="18" customHeight="1">
      <c r="A30" s="110" t="s">
        <v>29</v>
      </c>
      <c r="B30" s="111" t="s">
        <v>28</v>
      </c>
      <c r="C30" s="102">
        <v>239474.62</v>
      </c>
      <c r="D30" s="56">
        <v>400000</v>
      </c>
      <c r="E30" s="219"/>
    </row>
    <row r="31" spans="1:5" ht="18.75" customHeight="1">
      <c r="A31" s="110" t="s">
        <v>21</v>
      </c>
      <c r="B31" s="111" t="s">
        <v>22</v>
      </c>
      <c r="C31" s="102">
        <v>120000</v>
      </c>
      <c r="D31" s="201">
        <v>170000</v>
      </c>
      <c r="E31" s="14"/>
    </row>
    <row r="32" spans="1:5">
      <c r="A32" s="108" t="s">
        <v>32</v>
      </c>
      <c r="B32" s="109" t="s">
        <v>41</v>
      </c>
      <c r="C32" s="99">
        <f>C33</f>
        <v>69985.77</v>
      </c>
      <c r="D32" s="222">
        <f>D33</f>
        <v>57967.88</v>
      </c>
      <c r="E32" s="14"/>
    </row>
    <row r="33" spans="1:5" ht="17.25" customHeight="1">
      <c r="A33" s="110" t="s">
        <v>31</v>
      </c>
      <c r="B33" s="101" t="s">
        <v>33</v>
      </c>
      <c r="C33" s="102">
        <v>69985.77</v>
      </c>
      <c r="D33" s="201">
        <v>57967.88</v>
      </c>
      <c r="E33" s="14"/>
    </row>
    <row r="34" spans="1:5">
      <c r="A34" s="108" t="s">
        <v>34</v>
      </c>
      <c r="B34" s="223" t="s">
        <v>42</v>
      </c>
      <c r="C34" s="99">
        <f>C35</f>
        <v>1019259.21</v>
      </c>
      <c r="D34" s="222">
        <f>D35</f>
        <v>750000</v>
      </c>
      <c r="E34" s="14"/>
    </row>
    <row r="35" spans="1:5" ht="17.25" customHeight="1">
      <c r="A35" s="110" t="s">
        <v>36</v>
      </c>
      <c r="B35" s="111" t="s">
        <v>35</v>
      </c>
      <c r="C35" s="102">
        <v>1019259.21</v>
      </c>
      <c r="D35" s="201">
        <v>750000</v>
      </c>
      <c r="E35" s="14"/>
    </row>
    <row r="36" spans="1:5" ht="3" hidden="1" customHeight="1">
      <c r="A36" s="108" t="s">
        <v>45</v>
      </c>
      <c r="B36" s="109" t="s">
        <v>47</v>
      </c>
      <c r="C36" s="99" t="e">
        <f>C37</f>
        <v>#REF!</v>
      </c>
      <c r="D36" s="201"/>
      <c r="E36" s="14"/>
    </row>
    <row r="37" spans="1:5" ht="18" hidden="1" customHeight="1">
      <c r="A37" s="110" t="s">
        <v>46</v>
      </c>
      <c r="B37" s="111" t="s">
        <v>44</v>
      </c>
      <c r="C37" s="102" t="e">
        <f>#REF!</f>
        <v>#REF!</v>
      </c>
      <c r="D37" s="201"/>
      <c r="E37" s="14"/>
    </row>
    <row r="38" spans="1:5" ht="18" customHeight="1">
      <c r="A38" s="108" t="s">
        <v>45</v>
      </c>
      <c r="B38" s="224" t="s">
        <v>47</v>
      </c>
      <c r="C38" s="99">
        <f>C40+C39</f>
        <v>324475.84999999998</v>
      </c>
      <c r="D38" s="222">
        <f>D40+D39</f>
        <v>418500.28</v>
      </c>
      <c r="E38" s="14"/>
    </row>
    <row r="39" spans="1:5" ht="18" customHeight="1">
      <c r="A39" s="110" t="s">
        <v>200</v>
      </c>
      <c r="B39" s="47" t="s">
        <v>201</v>
      </c>
      <c r="C39" s="102">
        <v>0</v>
      </c>
      <c r="D39" s="201">
        <v>0</v>
      </c>
      <c r="E39" s="14"/>
    </row>
    <row r="40" spans="1:5" ht="18" customHeight="1">
      <c r="A40" s="110" t="s">
        <v>46</v>
      </c>
      <c r="B40" s="188" t="s">
        <v>44</v>
      </c>
      <c r="C40" s="102">
        <v>324475.84999999998</v>
      </c>
      <c r="D40" s="201">
        <v>418500.28</v>
      </c>
      <c r="E40" s="14"/>
    </row>
    <row r="41" spans="1:5">
      <c r="A41" s="108" t="s">
        <v>38</v>
      </c>
      <c r="B41" s="109" t="s">
        <v>43</v>
      </c>
      <c r="C41" s="99">
        <f>C42</f>
        <v>96325.91</v>
      </c>
      <c r="D41" s="222">
        <f>D42</f>
        <v>80000</v>
      </c>
      <c r="E41" s="14"/>
    </row>
    <row r="42" spans="1:5" ht="17.25" customHeight="1">
      <c r="A42" s="110" t="s">
        <v>39</v>
      </c>
      <c r="B42" s="221" t="s">
        <v>37</v>
      </c>
      <c r="C42" s="102">
        <v>96325.91</v>
      </c>
      <c r="D42" s="201">
        <v>80000</v>
      </c>
      <c r="E42" s="14"/>
    </row>
    <row r="43" spans="1:5" ht="17.25" customHeight="1">
      <c r="A43" s="404" t="s">
        <v>56</v>
      </c>
      <c r="B43" s="405"/>
      <c r="C43" s="113">
        <f>C14+C22+C27+C29+C32+C34+C41+C38+C20</f>
        <v>13353617.719999997</v>
      </c>
      <c r="D43" s="113">
        <f>D14+D22+D27+D29+D32+D34+D41+D38+D20</f>
        <v>10702895</v>
      </c>
      <c r="E43" s="115"/>
    </row>
    <row r="44" spans="1:5" ht="18.75" customHeight="1">
      <c r="A44" s="398" t="s">
        <v>163</v>
      </c>
      <c r="B44" s="399"/>
      <c r="C44" s="225">
        <v>269050</v>
      </c>
      <c r="D44" s="225">
        <v>551600</v>
      </c>
    </row>
    <row r="45" spans="1:5" ht="19.5" customHeight="1">
      <c r="A45" s="400" t="s">
        <v>162</v>
      </c>
      <c r="B45" s="401"/>
      <c r="C45" s="225">
        <f>C43+C44</f>
        <v>13622667.719999997</v>
      </c>
      <c r="D45" s="225">
        <f>D43+D44</f>
        <v>11254495</v>
      </c>
    </row>
  </sheetData>
  <mergeCells count="14">
    <mergeCell ref="D12:D13"/>
    <mergeCell ref="E12:E13"/>
    <mergeCell ref="A43:B43"/>
    <mergeCell ref="B1:D1"/>
    <mergeCell ref="B2:D2"/>
    <mergeCell ref="B3:D3"/>
    <mergeCell ref="B4:D4"/>
    <mergeCell ref="B5:D5"/>
    <mergeCell ref="A7:C7"/>
    <mergeCell ref="A44:B44"/>
    <mergeCell ref="A45:B45"/>
    <mergeCell ref="A9:C9"/>
    <mergeCell ref="A10:C10"/>
    <mergeCell ref="C12:C13"/>
  </mergeCells>
  <pageMargins left="0.78740157480314965" right="0" top="0.59055118110236227" bottom="0.19685039370078741" header="0.51181102362204722" footer="0.51181102362204722"/>
  <pageSetup paperSize="9" scale="94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6.5"/>
  <cols>
    <col min="1" max="1" width="10.42578125" style="2" customWidth="1"/>
    <col min="2" max="2" width="54.85546875" style="2" customWidth="1"/>
    <col min="3" max="3" width="21.5703125" style="2" customWidth="1"/>
    <col min="4" max="4" width="1.140625" style="2" hidden="1" customWidth="1"/>
    <col min="5" max="5" width="2.28515625" style="2" hidden="1" customWidth="1"/>
    <col min="6" max="16384" width="9.140625" style="2"/>
  </cols>
  <sheetData>
    <row r="1" spans="1:8">
      <c r="A1" s="305" t="s">
        <v>174</v>
      </c>
      <c r="B1" s="389" t="s">
        <v>16</v>
      </c>
      <c r="C1" s="389"/>
      <c r="D1" s="389"/>
      <c r="E1" s="389"/>
      <c r="F1" s="389"/>
      <c r="G1" s="389"/>
      <c r="H1" s="406"/>
    </row>
    <row r="2" spans="1:8">
      <c r="B2" s="389" t="s">
        <v>13</v>
      </c>
      <c r="C2" s="406"/>
      <c r="D2" s="406"/>
      <c r="E2" s="406"/>
      <c r="F2" s="389"/>
      <c r="G2" s="389"/>
      <c r="H2" s="406"/>
    </row>
    <row r="3" spans="1:8">
      <c r="B3" s="389" t="s">
        <v>18</v>
      </c>
      <c r="C3" s="406"/>
      <c r="D3" s="406"/>
      <c r="E3" s="406"/>
      <c r="F3" s="389"/>
      <c r="G3" s="389"/>
      <c r="H3" s="406"/>
    </row>
    <row r="4" spans="1:8">
      <c r="B4" s="389" t="s">
        <v>161</v>
      </c>
      <c r="C4" s="406"/>
      <c r="D4" s="406"/>
      <c r="E4" s="406"/>
      <c r="F4" s="389"/>
      <c r="G4" s="389"/>
      <c r="H4" s="406"/>
    </row>
    <row r="5" spans="1:8">
      <c r="B5" s="389" t="s">
        <v>189</v>
      </c>
      <c r="C5" s="406"/>
      <c r="D5" s="406"/>
      <c r="E5" s="406"/>
      <c r="F5" s="389"/>
      <c r="G5" s="389"/>
      <c r="H5" s="406"/>
    </row>
    <row r="7" spans="1:8" ht="30.75" customHeight="1">
      <c r="A7" s="407" t="s">
        <v>423</v>
      </c>
      <c r="B7" s="407"/>
      <c r="C7" s="407"/>
      <c r="D7" s="407"/>
      <c r="E7" s="407"/>
    </row>
    <row r="9" spans="1:8" ht="36" customHeight="1">
      <c r="A9" s="35" t="s">
        <v>149</v>
      </c>
      <c r="B9" s="5" t="s">
        <v>148</v>
      </c>
      <c r="C9" s="5" t="s">
        <v>321</v>
      </c>
    </row>
    <row r="10" spans="1:8" ht="27" customHeight="1">
      <c r="A10" s="35">
        <v>850</v>
      </c>
      <c r="B10" s="35" t="s">
        <v>147</v>
      </c>
      <c r="C10" s="124">
        <f>'по разд 19'!C44</f>
        <v>21747517.719999995</v>
      </c>
    </row>
    <row r="11" spans="1:8" ht="21.75" customHeight="1">
      <c r="A11" s="408" t="s">
        <v>56</v>
      </c>
      <c r="B11" s="408"/>
      <c r="C11" s="125">
        <f>C10</f>
        <v>21747517.719999995</v>
      </c>
    </row>
  </sheetData>
  <mergeCells count="12">
    <mergeCell ref="B1:E1"/>
    <mergeCell ref="F5:H5"/>
    <mergeCell ref="F1:H1"/>
    <mergeCell ref="F2:H2"/>
    <mergeCell ref="F3:H3"/>
    <mergeCell ref="F4:H4"/>
    <mergeCell ref="A7:E7"/>
    <mergeCell ref="A11:B11"/>
    <mergeCell ref="B2:E2"/>
    <mergeCell ref="B3:E3"/>
    <mergeCell ref="B4:E4"/>
    <mergeCell ref="B5:E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2.75"/>
  <cols>
    <col min="1" max="1" width="10.5703125" customWidth="1"/>
    <col min="2" max="2" width="50.140625" customWidth="1"/>
    <col min="3" max="3" width="13.85546875" customWidth="1"/>
    <col min="4" max="4" width="11.85546875" customWidth="1"/>
    <col min="5" max="5" width="9.140625" hidden="1" customWidth="1"/>
  </cols>
  <sheetData>
    <row r="1" spans="1:8" ht="15">
      <c r="A1" s="306" t="s">
        <v>174</v>
      </c>
      <c r="B1" s="384" t="s">
        <v>165</v>
      </c>
      <c r="C1" s="394"/>
      <c r="D1" s="394"/>
      <c r="E1" s="140"/>
      <c r="F1" s="384"/>
      <c r="G1" s="384"/>
      <c r="H1" s="394"/>
    </row>
    <row r="2" spans="1:8" ht="15">
      <c r="B2" s="384" t="s">
        <v>13</v>
      </c>
      <c r="C2" s="394"/>
      <c r="D2" s="394"/>
      <c r="E2" s="394"/>
      <c r="F2" s="384"/>
      <c r="G2" s="384"/>
      <c r="H2" s="394"/>
    </row>
    <row r="3" spans="1:8" ht="15">
      <c r="B3" s="384" t="s">
        <v>18</v>
      </c>
      <c r="C3" s="394"/>
      <c r="D3" s="394"/>
      <c r="E3" s="394"/>
      <c r="F3" s="384"/>
      <c r="G3" s="384"/>
      <c r="H3" s="394"/>
    </row>
    <row r="4" spans="1:8" ht="15">
      <c r="B4" s="384" t="s">
        <v>161</v>
      </c>
      <c r="C4" s="394"/>
      <c r="D4" s="394"/>
      <c r="E4" s="394"/>
      <c r="F4" s="384"/>
      <c r="G4" s="384"/>
      <c r="H4" s="394"/>
    </row>
    <row r="5" spans="1:8">
      <c r="B5" s="393" t="s">
        <v>190</v>
      </c>
      <c r="C5" s="394"/>
      <c r="D5" s="394"/>
      <c r="E5" s="394"/>
      <c r="F5" s="393"/>
      <c r="G5" s="393"/>
      <c r="H5" s="394"/>
    </row>
    <row r="7" spans="1:8" ht="33" customHeight="1">
      <c r="A7" s="409" t="s">
        <v>425</v>
      </c>
      <c r="B7" s="409"/>
      <c r="C7" s="409"/>
      <c r="D7" s="409"/>
      <c r="E7" s="409"/>
    </row>
    <row r="9" spans="1:8" ht="36" customHeight="1">
      <c r="A9" s="143" t="s">
        <v>149</v>
      </c>
      <c r="B9" s="144" t="s">
        <v>148</v>
      </c>
      <c r="C9" s="144" t="s">
        <v>373</v>
      </c>
      <c r="D9" s="144" t="s">
        <v>424</v>
      </c>
    </row>
    <row r="10" spans="1:8" ht="27" customHeight="1">
      <c r="A10" s="143">
        <v>850</v>
      </c>
      <c r="B10" s="142" t="s">
        <v>147</v>
      </c>
      <c r="C10" s="291">
        <f>'по разд 20-21'!C45</f>
        <v>13622667.719999997</v>
      </c>
      <c r="D10" s="291">
        <f>'по разд 20-21'!D45</f>
        <v>11254495</v>
      </c>
    </row>
    <row r="11" spans="1:8" ht="21.75" customHeight="1">
      <c r="A11" s="410" t="s">
        <v>56</v>
      </c>
      <c r="B11" s="410"/>
      <c r="C11" s="292">
        <f>C10</f>
        <v>13622667.719999997</v>
      </c>
      <c r="D11" s="292">
        <f>D10</f>
        <v>11254495</v>
      </c>
    </row>
  </sheetData>
  <mergeCells count="12">
    <mergeCell ref="F5:H5"/>
    <mergeCell ref="A7:E7"/>
    <mergeCell ref="A11:B11"/>
    <mergeCell ref="B1:D1"/>
    <mergeCell ref="F1:H1"/>
    <mergeCell ref="B2:E2"/>
    <mergeCell ref="F2:H2"/>
    <mergeCell ref="B3:E3"/>
    <mergeCell ref="F3:H3"/>
    <mergeCell ref="B4:E4"/>
    <mergeCell ref="F4:H4"/>
    <mergeCell ref="B5:E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3"/>
  <sheetViews>
    <sheetView zoomScale="82" zoomScaleNormal="82" workbookViewId="0">
      <pane ySplit="11" topLeftCell="A139" activePane="bottomLeft" state="frozen"/>
      <selection pane="bottomLeft"/>
    </sheetView>
  </sheetViews>
  <sheetFormatPr defaultRowHeight="16.5"/>
  <cols>
    <col min="1" max="1" width="45.28515625" style="2" customWidth="1"/>
    <col min="2" max="2" width="13.28515625" style="2" customWidth="1"/>
    <col min="3" max="3" width="7" style="2" customWidth="1"/>
    <col min="4" max="4" width="11.28515625" style="198" customWidth="1"/>
    <col min="5" max="5" width="10" style="50" customWidth="1"/>
    <col min="6" max="6" width="7.28515625" style="50" customWidth="1"/>
    <col min="7" max="7" width="4.85546875" style="50" customWidth="1"/>
    <col min="8" max="8" width="3.42578125" style="50" customWidth="1"/>
    <col min="9" max="9" width="4.140625" style="2" customWidth="1"/>
    <col min="10" max="10" width="3.42578125" style="2" customWidth="1"/>
    <col min="11" max="16384" width="9.140625" style="2"/>
  </cols>
  <sheetData>
    <row r="1" spans="1:8">
      <c r="A1" s="2" t="s">
        <v>174</v>
      </c>
      <c r="C1" s="389" t="s">
        <v>166</v>
      </c>
      <c r="D1" s="389"/>
    </row>
    <row r="2" spans="1:8">
      <c r="A2" s="389" t="s">
        <v>13</v>
      </c>
      <c r="B2" s="389"/>
      <c r="C2" s="389"/>
      <c r="D2" s="389"/>
    </row>
    <row r="3" spans="1:8">
      <c r="A3" s="389" t="s">
        <v>18</v>
      </c>
      <c r="B3" s="389"/>
      <c r="C3" s="389"/>
      <c r="D3" s="389"/>
    </row>
    <row r="4" spans="1:8">
      <c r="A4" s="389" t="s">
        <v>161</v>
      </c>
      <c r="B4" s="389"/>
      <c r="C4" s="389"/>
      <c r="D4" s="389"/>
    </row>
    <row r="5" spans="1:8">
      <c r="A5" s="389"/>
      <c r="B5" s="389"/>
      <c r="C5" s="389" t="s">
        <v>191</v>
      </c>
      <c r="D5" s="389"/>
    </row>
    <row r="6" spans="1:8" ht="7.5" customHeight="1">
      <c r="A6" s="305"/>
    </row>
    <row r="7" spans="1:8">
      <c r="A7" s="407" t="s">
        <v>426</v>
      </c>
      <c r="B7" s="407"/>
      <c r="C7" s="407"/>
      <c r="D7" s="407"/>
      <c r="E7" s="51"/>
    </row>
    <row r="8" spans="1:8" ht="49.5" customHeight="1">
      <c r="A8" s="412"/>
      <c r="B8" s="412"/>
      <c r="C8" s="412"/>
      <c r="D8" s="412"/>
      <c r="E8" s="52"/>
    </row>
    <row r="9" spans="1:8">
      <c r="A9" s="413"/>
      <c r="B9" s="413"/>
      <c r="C9" s="413"/>
      <c r="D9" s="413"/>
      <c r="E9" s="52"/>
    </row>
    <row r="10" spans="1:8" ht="12.75" customHeight="1">
      <c r="A10" s="414" t="s">
        <v>2</v>
      </c>
      <c r="B10" s="416" t="s">
        <v>57</v>
      </c>
      <c r="C10" s="416" t="s">
        <v>58</v>
      </c>
      <c r="D10" s="418" t="s">
        <v>317</v>
      </c>
      <c r="E10" s="411"/>
    </row>
    <row r="11" spans="1:8" ht="50.25" customHeight="1">
      <c r="A11" s="415"/>
      <c r="B11" s="417"/>
      <c r="C11" s="417"/>
      <c r="D11" s="418"/>
      <c r="E11" s="411"/>
      <c r="F11" s="53"/>
      <c r="G11" s="53"/>
      <c r="H11" s="53"/>
    </row>
    <row r="12" spans="1:8" ht="50.25" customHeight="1">
      <c r="A12" s="237" t="s">
        <v>59</v>
      </c>
      <c r="B12" s="36" t="s">
        <v>202</v>
      </c>
      <c r="C12" s="41"/>
      <c r="D12" s="68">
        <f>D13+D17+D21</f>
        <v>898637.35000000009</v>
      </c>
      <c r="E12" s="54"/>
    </row>
    <row r="13" spans="1:8" ht="72" customHeight="1">
      <c r="A13" s="20" t="s">
        <v>60</v>
      </c>
      <c r="B13" s="37" t="s">
        <v>203</v>
      </c>
      <c r="C13" s="55"/>
      <c r="D13" s="56">
        <f>D15</f>
        <v>556479.77</v>
      </c>
      <c r="E13" s="57"/>
    </row>
    <row r="14" spans="1:8" ht="72.75" customHeight="1">
      <c r="A14" s="21" t="s">
        <v>287</v>
      </c>
      <c r="B14" s="39" t="s">
        <v>215</v>
      </c>
      <c r="C14" s="55"/>
      <c r="D14" s="56">
        <f>D15</f>
        <v>556479.77</v>
      </c>
      <c r="E14" s="57"/>
    </row>
    <row r="15" spans="1:8" ht="93" customHeight="1">
      <c r="A15" s="238" t="s">
        <v>61</v>
      </c>
      <c r="B15" s="39" t="s">
        <v>204</v>
      </c>
      <c r="C15" s="58"/>
      <c r="D15" s="56">
        <f>D16</f>
        <v>556479.77</v>
      </c>
      <c r="E15" s="59"/>
    </row>
    <row r="16" spans="1:8" ht="22.5" customHeight="1">
      <c r="A16" s="239" t="s">
        <v>76</v>
      </c>
      <c r="B16" s="60"/>
      <c r="C16" s="61">
        <v>500</v>
      </c>
      <c r="D16" s="56">
        <v>556479.77</v>
      </c>
      <c r="E16" s="59"/>
    </row>
    <row r="17" spans="1:5" ht="54.75" customHeight="1">
      <c r="A17" s="20" t="s">
        <v>62</v>
      </c>
      <c r="B17" s="37" t="s">
        <v>205</v>
      </c>
      <c r="C17" s="62"/>
      <c r="D17" s="63">
        <f>D19</f>
        <v>284436.08</v>
      </c>
      <c r="E17" s="64"/>
    </row>
    <row r="18" spans="1:5" ht="36" customHeight="1">
      <c r="A18" s="21" t="s">
        <v>288</v>
      </c>
      <c r="B18" s="39" t="s">
        <v>216</v>
      </c>
      <c r="C18" s="62"/>
      <c r="D18" s="63">
        <f>D19</f>
        <v>284436.08</v>
      </c>
      <c r="E18" s="64"/>
    </row>
    <row r="19" spans="1:5" ht="106.5" customHeight="1">
      <c r="A19" s="238" t="s">
        <v>63</v>
      </c>
      <c r="B19" s="40" t="s">
        <v>206</v>
      </c>
      <c r="C19" s="55"/>
      <c r="D19" s="56">
        <v>284436.08</v>
      </c>
      <c r="E19" s="57"/>
    </row>
    <row r="20" spans="1:5" ht="21" customHeight="1">
      <c r="A20" s="239" t="s">
        <v>76</v>
      </c>
      <c r="B20" s="60"/>
      <c r="C20" s="61">
        <v>500</v>
      </c>
      <c r="D20" s="56">
        <v>284436.08</v>
      </c>
      <c r="E20" s="57"/>
    </row>
    <row r="21" spans="1:5" ht="24.75" customHeight="1">
      <c r="A21" s="20" t="s">
        <v>64</v>
      </c>
      <c r="B21" s="37" t="s">
        <v>207</v>
      </c>
      <c r="C21" s="62"/>
      <c r="D21" s="63">
        <f>D23</f>
        <v>57721.5</v>
      </c>
      <c r="E21" s="59"/>
    </row>
    <row r="22" spans="1:5" ht="101.25" customHeight="1">
      <c r="A22" s="21" t="s">
        <v>289</v>
      </c>
      <c r="B22" s="39" t="s">
        <v>217</v>
      </c>
      <c r="C22" s="62"/>
      <c r="D22" s="63">
        <f>D23</f>
        <v>57721.5</v>
      </c>
      <c r="E22" s="59"/>
    </row>
    <row r="23" spans="1:5" ht="69" customHeight="1">
      <c r="A23" s="238" t="s">
        <v>65</v>
      </c>
      <c r="B23" s="40" t="s">
        <v>208</v>
      </c>
      <c r="C23" s="65"/>
      <c r="D23" s="63">
        <f>D24</f>
        <v>57721.5</v>
      </c>
      <c r="E23" s="64"/>
    </row>
    <row r="24" spans="1:5" ht="25.5" customHeight="1">
      <c r="A24" s="239" t="s">
        <v>76</v>
      </c>
      <c r="B24" s="60"/>
      <c r="C24" s="61">
        <v>500</v>
      </c>
      <c r="D24" s="63">
        <v>57721.5</v>
      </c>
      <c r="E24" s="64"/>
    </row>
    <row r="25" spans="1:5" ht="45.75" customHeight="1">
      <c r="A25" s="237" t="s">
        <v>66</v>
      </c>
      <c r="B25" s="36" t="s">
        <v>209</v>
      </c>
      <c r="C25" s="65"/>
      <c r="D25" s="63">
        <f>D26</f>
        <v>79435.97</v>
      </c>
      <c r="E25" s="64"/>
    </row>
    <row r="26" spans="1:5" ht="50.25" customHeight="1">
      <c r="A26" s="20" t="s">
        <v>67</v>
      </c>
      <c r="B26" s="37" t="s">
        <v>210</v>
      </c>
      <c r="C26" s="62"/>
      <c r="D26" s="63">
        <f>D28</f>
        <v>79435.97</v>
      </c>
      <c r="E26" s="64"/>
    </row>
    <row r="27" spans="1:5" ht="42.75" customHeight="1">
      <c r="A27" s="21" t="s">
        <v>290</v>
      </c>
      <c r="B27" s="39" t="s">
        <v>218</v>
      </c>
      <c r="C27" s="62"/>
      <c r="D27" s="63">
        <f>D28</f>
        <v>79435.97</v>
      </c>
      <c r="E27" s="64"/>
    </row>
    <row r="28" spans="1:5" ht="86.25" customHeight="1">
      <c r="A28" s="238" t="s">
        <v>68</v>
      </c>
      <c r="B28" s="40" t="s">
        <v>211</v>
      </c>
      <c r="C28" s="65"/>
      <c r="D28" s="63">
        <f>D29</f>
        <v>79435.97</v>
      </c>
      <c r="E28" s="64"/>
    </row>
    <row r="29" spans="1:5" ht="25.5" customHeight="1">
      <c r="A29" s="239" t="s">
        <v>76</v>
      </c>
      <c r="B29" s="60"/>
      <c r="C29" s="61">
        <v>500</v>
      </c>
      <c r="D29" s="63">
        <v>79435.97</v>
      </c>
      <c r="E29" s="64"/>
    </row>
    <row r="30" spans="1:5" ht="57.75" customHeight="1">
      <c r="A30" s="237" t="s">
        <v>69</v>
      </c>
      <c r="B30" s="36" t="s">
        <v>212</v>
      </c>
      <c r="C30" s="65"/>
      <c r="D30" s="56">
        <f>D31</f>
        <v>650000</v>
      </c>
      <c r="E30" s="64"/>
    </row>
    <row r="31" spans="1:5" ht="89.25" customHeight="1">
      <c r="A31" s="241" t="s">
        <v>71</v>
      </c>
      <c r="B31" s="41" t="s">
        <v>214</v>
      </c>
      <c r="C31" s="41"/>
      <c r="D31" s="68">
        <f>D32</f>
        <v>650000</v>
      </c>
      <c r="E31" s="69"/>
    </row>
    <row r="32" spans="1:5" ht="58.5" customHeight="1">
      <c r="A32" s="242" t="s">
        <v>219</v>
      </c>
      <c r="B32" s="40" t="s">
        <v>220</v>
      </c>
      <c r="C32" s="41"/>
      <c r="D32" s="68">
        <f>D33+D35</f>
        <v>650000</v>
      </c>
      <c r="E32" s="69"/>
    </row>
    <row r="33" spans="1:5" ht="49.5" customHeight="1">
      <c r="A33" s="21" t="s">
        <v>284</v>
      </c>
      <c r="B33" s="39" t="s">
        <v>213</v>
      </c>
      <c r="C33" s="66"/>
      <c r="D33" s="67">
        <f>D34</f>
        <v>300000</v>
      </c>
      <c r="E33" s="59"/>
    </row>
    <row r="34" spans="1:5" ht="25.5" customHeight="1">
      <c r="A34" s="243" t="s">
        <v>78</v>
      </c>
      <c r="B34" s="45"/>
      <c r="C34" s="61">
        <v>200</v>
      </c>
      <c r="D34" s="71">
        <v>300000</v>
      </c>
      <c r="E34" s="59"/>
    </row>
    <row r="35" spans="1:5" ht="61.5" customHeight="1">
      <c r="A35" s="243" t="s">
        <v>449</v>
      </c>
      <c r="B35" s="45" t="s">
        <v>450</v>
      </c>
      <c r="C35" s="61"/>
      <c r="D35" s="71">
        <f>D36</f>
        <v>350000</v>
      </c>
      <c r="E35" s="59"/>
    </row>
    <row r="36" spans="1:5" ht="25.5" customHeight="1">
      <c r="A36" s="243" t="s">
        <v>78</v>
      </c>
      <c r="B36" s="45"/>
      <c r="C36" s="61">
        <v>200</v>
      </c>
      <c r="D36" s="71">
        <v>350000</v>
      </c>
      <c r="E36" s="59"/>
    </row>
    <row r="37" spans="1:5" ht="60" customHeight="1">
      <c r="A37" s="244" t="s">
        <v>105</v>
      </c>
      <c r="B37" s="42" t="s">
        <v>221</v>
      </c>
      <c r="C37" s="65"/>
      <c r="D37" s="56">
        <f>D38</f>
        <v>472000</v>
      </c>
      <c r="E37" s="64"/>
    </row>
    <row r="38" spans="1:5" ht="68.25" customHeight="1">
      <c r="A38" s="245" t="s">
        <v>72</v>
      </c>
      <c r="B38" s="43" t="s">
        <v>222</v>
      </c>
      <c r="C38" s="65"/>
      <c r="D38" s="63">
        <f>D42+D45+D40</f>
        <v>472000</v>
      </c>
      <c r="E38" s="57"/>
    </row>
    <row r="39" spans="1:5" ht="66" customHeight="1">
      <c r="A39" s="246" t="s">
        <v>436</v>
      </c>
      <c r="B39" s="44" t="s">
        <v>437</v>
      </c>
      <c r="C39" s="65"/>
      <c r="D39" s="63">
        <f>D40</f>
        <v>100000</v>
      </c>
      <c r="E39" s="59"/>
    </row>
    <row r="40" spans="1:5" ht="37.5" customHeight="1">
      <c r="A40" s="246" t="s">
        <v>296</v>
      </c>
      <c r="B40" s="44" t="s">
        <v>438</v>
      </c>
      <c r="C40" s="65"/>
      <c r="D40" s="63">
        <f>D41</f>
        <v>100000</v>
      </c>
      <c r="E40" s="59"/>
    </row>
    <row r="41" spans="1:5" ht="32.25" customHeight="1">
      <c r="A41" s="243" t="s">
        <v>77</v>
      </c>
      <c r="B41" s="43"/>
      <c r="C41" s="65" t="s">
        <v>192</v>
      </c>
      <c r="D41" s="63">
        <v>100000</v>
      </c>
      <c r="E41" s="59"/>
    </row>
    <row r="42" spans="1:5" ht="93" customHeight="1">
      <c r="A42" s="238" t="s">
        <v>223</v>
      </c>
      <c r="B42" s="217" t="s">
        <v>224</v>
      </c>
      <c r="C42" s="70"/>
      <c r="D42" s="72">
        <f>D43</f>
        <v>80000</v>
      </c>
      <c r="E42" s="59"/>
    </row>
    <row r="43" spans="1:5" ht="43.5" customHeight="1">
      <c r="A43" s="238" t="s">
        <v>296</v>
      </c>
      <c r="B43" s="217" t="s">
        <v>227</v>
      </c>
      <c r="C43" s="70"/>
      <c r="D43" s="72">
        <f>D44</f>
        <v>80000</v>
      </c>
      <c r="E43" s="59"/>
    </row>
    <row r="44" spans="1:5" ht="41.25" customHeight="1">
      <c r="A44" s="243" t="s">
        <v>77</v>
      </c>
      <c r="B44" s="217"/>
      <c r="C44" s="70">
        <v>200</v>
      </c>
      <c r="D44" s="72">
        <v>80000</v>
      </c>
      <c r="E44" s="59"/>
    </row>
    <row r="45" spans="1:5" ht="98.25" customHeight="1">
      <c r="A45" s="238" t="s">
        <v>225</v>
      </c>
      <c r="B45" s="217" t="s">
        <v>226</v>
      </c>
      <c r="C45" s="70"/>
      <c r="D45" s="72">
        <f>D46</f>
        <v>292000</v>
      </c>
      <c r="E45" s="59"/>
    </row>
    <row r="46" spans="1:5" ht="49.5" customHeight="1">
      <c r="A46" s="238" t="s">
        <v>296</v>
      </c>
      <c r="B46" s="217" t="s">
        <v>228</v>
      </c>
      <c r="C46" s="70"/>
      <c r="D46" s="72">
        <f>D47</f>
        <v>292000</v>
      </c>
      <c r="E46" s="59"/>
    </row>
    <row r="47" spans="1:5" ht="49.5" customHeight="1">
      <c r="A47" s="243" t="s">
        <v>77</v>
      </c>
      <c r="B47" s="217"/>
      <c r="C47" s="70">
        <v>200</v>
      </c>
      <c r="D47" s="72">
        <v>292000</v>
      </c>
      <c r="E47" s="59"/>
    </row>
    <row r="48" spans="1:5" ht="49.5" customHeight="1">
      <c r="A48" s="237" t="s">
        <v>73</v>
      </c>
      <c r="B48" s="36" t="s">
        <v>229</v>
      </c>
      <c r="C48" s="66"/>
      <c r="D48" s="67">
        <f>D49+D52+D56</f>
        <v>940741.92999999993</v>
      </c>
      <c r="E48" s="59"/>
    </row>
    <row r="49" spans="1:5" ht="82.5" customHeight="1">
      <c r="A49" s="240" t="s">
        <v>74</v>
      </c>
      <c r="B49" s="37" t="s">
        <v>230</v>
      </c>
      <c r="C49" s="62"/>
      <c r="D49" s="56">
        <f>D50</f>
        <v>631759</v>
      </c>
      <c r="E49" s="59"/>
    </row>
    <row r="50" spans="1:5" ht="71.25" customHeight="1">
      <c r="A50" s="21" t="s">
        <v>468</v>
      </c>
      <c r="B50" s="39" t="s">
        <v>470</v>
      </c>
      <c r="C50" s="74"/>
      <c r="D50" s="67">
        <f>D51</f>
        <v>631759</v>
      </c>
      <c r="E50" s="57"/>
    </row>
    <row r="51" spans="1:5" ht="71.25" customHeight="1">
      <c r="A51" s="21" t="s">
        <v>469</v>
      </c>
      <c r="B51" s="39"/>
      <c r="C51" s="207" t="s">
        <v>467</v>
      </c>
      <c r="D51" s="67">
        <v>631759</v>
      </c>
      <c r="E51" s="57"/>
    </row>
    <row r="52" spans="1:5" ht="81" customHeight="1">
      <c r="A52" s="240" t="s">
        <v>75</v>
      </c>
      <c r="B52" s="37" t="s">
        <v>231</v>
      </c>
      <c r="C52" s="65"/>
      <c r="D52" s="63">
        <f>D53</f>
        <v>14489.82</v>
      </c>
      <c r="E52" s="59"/>
    </row>
    <row r="53" spans="1:5" ht="107.25" customHeight="1">
      <c r="A53" s="247" t="s">
        <v>291</v>
      </c>
      <c r="B53" s="39" t="s">
        <v>234</v>
      </c>
      <c r="C53" s="65"/>
      <c r="D53" s="63">
        <f>D54</f>
        <v>14489.82</v>
      </c>
      <c r="E53" s="59"/>
    </row>
    <row r="54" spans="1:5" ht="90" customHeight="1">
      <c r="A54" s="247" t="s">
        <v>408</v>
      </c>
      <c r="B54" s="39" t="s">
        <v>439</v>
      </c>
      <c r="C54" s="65"/>
      <c r="D54" s="63">
        <f>D55</f>
        <v>14489.82</v>
      </c>
      <c r="E54" s="59"/>
    </row>
    <row r="55" spans="1:5" ht="42" customHeight="1">
      <c r="A55" s="248" t="s">
        <v>232</v>
      </c>
      <c r="B55" s="37"/>
      <c r="C55" s="65" t="s">
        <v>233</v>
      </c>
      <c r="D55" s="63">
        <v>14489.82</v>
      </c>
      <c r="E55" s="59"/>
    </row>
    <row r="56" spans="1:5" ht="60" customHeight="1">
      <c r="A56" s="249" t="s">
        <v>235</v>
      </c>
      <c r="B56" s="229" t="s">
        <v>236</v>
      </c>
      <c r="C56" s="61"/>
      <c r="D56" s="67">
        <f>D57</f>
        <v>294493.11</v>
      </c>
      <c r="E56" s="57"/>
    </row>
    <row r="57" spans="1:5" ht="99" customHeight="1">
      <c r="A57" s="250" t="s">
        <v>292</v>
      </c>
      <c r="B57" s="1" t="s">
        <v>237</v>
      </c>
      <c r="C57" s="61"/>
      <c r="D57" s="67">
        <f>D58</f>
        <v>294493.11</v>
      </c>
      <c r="E57" s="57"/>
    </row>
    <row r="58" spans="1:5" ht="64.5" customHeight="1">
      <c r="A58" s="247" t="s">
        <v>238</v>
      </c>
      <c r="B58" s="207" t="s">
        <v>327</v>
      </c>
      <c r="C58" s="61"/>
      <c r="D58" s="67">
        <f>D59</f>
        <v>294493.11</v>
      </c>
      <c r="E58" s="57"/>
    </row>
    <row r="59" spans="1:5" ht="54.75" customHeight="1">
      <c r="A59" s="239" t="s">
        <v>232</v>
      </c>
      <c r="B59" s="60"/>
      <c r="C59" s="61">
        <v>300</v>
      </c>
      <c r="D59" s="67">
        <v>294493.11</v>
      </c>
      <c r="E59" s="57"/>
    </row>
    <row r="60" spans="1:5" ht="54.75" customHeight="1">
      <c r="A60" s="237" t="s">
        <v>79</v>
      </c>
      <c r="B60" s="36" t="s">
        <v>239</v>
      </c>
      <c r="C60" s="74"/>
      <c r="D60" s="67">
        <f>D61</f>
        <v>4765376.13</v>
      </c>
      <c r="E60" s="57"/>
    </row>
    <row r="61" spans="1:5" ht="57.75" customHeight="1">
      <c r="A61" s="20" t="s">
        <v>80</v>
      </c>
      <c r="B61" s="37" t="s">
        <v>240</v>
      </c>
      <c r="C61" s="74"/>
      <c r="D61" s="67">
        <f>D62+D67</f>
        <v>4765376.13</v>
      </c>
      <c r="E61" s="57"/>
    </row>
    <row r="62" spans="1:5" ht="71.25" customHeight="1">
      <c r="A62" s="21" t="s">
        <v>241</v>
      </c>
      <c r="B62" s="39" t="s">
        <v>243</v>
      </c>
      <c r="C62" s="74"/>
      <c r="D62" s="67">
        <f>D63+D65</f>
        <v>4765376.13</v>
      </c>
      <c r="E62" s="57"/>
    </row>
    <row r="63" spans="1:5" ht="57" customHeight="1">
      <c r="A63" s="21" t="s">
        <v>242</v>
      </c>
      <c r="B63" s="39" t="s">
        <v>244</v>
      </c>
      <c r="C63" s="74"/>
      <c r="D63" s="67">
        <f>D64</f>
        <v>1942525</v>
      </c>
      <c r="E63" s="57"/>
    </row>
    <row r="64" spans="1:5" ht="48" customHeight="1">
      <c r="A64" s="251" t="s">
        <v>77</v>
      </c>
      <c r="B64" s="230"/>
      <c r="C64" s="231" t="s">
        <v>192</v>
      </c>
      <c r="D64" s="71">
        <v>1942525</v>
      </c>
      <c r="E64" s="57"/>
    </row>
    <row r="65" spans="1:5" ht="61.5" customHeight="1">
      <c r="A65" s="21" t="s">
        <v>247</v>
      </c>
      <c r="B65" s="39" t="s">
        <v>248</v>
      </c>
      <c r="C65" s="231"/>
      <c r="D65" s="67">
        <f>D66</f>
        <v>2822851.13</v>
      </c>
      <c r="E65" s="57"/>
    </row>
    <row r="66" spans="1:5" ht="33" customHeight="1">
      <c r="A66" s="251" t="s">
        <v>77</v>
      </c>
      <c r="B66" s="230"/>
      <c r="C66" s="231" t="s">
        <v>192</v>
      </c>
      <c r="D66" s="71">
        <v>2822851.13</v>
      </c>
      <c r="E66" s="57"/>
    </row>
    <row r="67" spans="1:5" ht="65.25" customHeight="1">
      <c r="A67" s="21" t="s">
        <v>245</v>
      </c>
      <c r="B67" s="39" t="s">
        <v>246</v>
      </c>
      <c r="C67" s="231"/>
      <c r="D67" s="67">
        <f>D68</f>
        <v>0</v>
      </c>
      <c r="E67" s="57"/>
    </row>
    <row r="68" spans="1:5" ht="67.5" customHeight="1">
      <c r="A68" s="21" t="s">
        <v>407</v>
      </c>
      <c r="B68" s="39" t="s">
        <v>440</v>
      </c>
      <c r="C68" s="74"/>
      <c r="D68" s="67">
        <f>D69</f>
        <v>0</v>
      </c>
      <c r="E68" s="57"/>
    </row>
    <row r="69" spans="1:5" ht="39.75" customHeight="1">
      <c r="A69" s="243" t="s">
        <v>77</v>
      </c>
      <c r="B69" s="60"/>
      <c r="C69" s="61">
        <v>200</v>
      </c>
      <c r="D69" s="67">
        <v>0</v>
      </c>
      <c r="E69" s="57"/>
    </row>
    <row r="70" spans="1:5" ht="85.5" customHeight="1">
      <c r="A70" s="244" t="s">
        <v>81</v>
      </c>
      <c r="B70" s="42" t="s">
        <v>249</v>
      </c>
      <c r="C70" s="74"/>
      <c r="D70" s="67">
        <f>D71</f>
        <v>410000</v>
      </c>
      <c r="E70" s="57"/>
    </row>
    <row r="71" spans="1:5" ht="89.25" customHeight="1">
      <c r="A71" s="245" t="s">
        <v>82</v>
      </c>
      <c r="B71" s="43" t="s">
        <v>250</v>
      </c>
      <c r="C71" s="74"/>
      <c r="D71" s="67">
        <f>D73+D76</f>
        <v>410000</v>
      </c>
      <c r="E71" s="57"/>
    </row>
    <row r="72" spans="1:5" ht="52.5" customHeight="1">
      <c r="A72" s="246" t="s">
        <v>293</v>
      </c>
      <c r="B72" s="44" t="s">
        <v>251</v>
      </c>
      <c r="C72" s="74"/>
      <c r="D72" s="67">
        <f>D73</f>
        <v>400000</v>
      </c>
      <c r="E72" s="57"/>
    </row>
    <row r="73" spans="1:5" ht="48.75" customHeight="1">
      <c r="A73" s="21" t="s">
        <v>83</v>
      </c>
      <c r="B73" s="39" t="s">
        <v>252</v>
      </c>
      <c r="C73" s="74"/>
      <c r="D73" s="67">
        <f>D74</f>
        <v>400000</v>
      </c>
      <c r="E73" s="57"/>
    </row>
    <row r="74" spans="1:5" ht="33" customHeight="1">
      <c r="A74" s="243" t="s">
        <v>77</v>
      </c>
      <c r="B74" s="60"/>
      <c r="C74" s="70">
        <v>200</v>
      </c>
      <c r="D74" s="71">
        <v>400000</v>
      </c>
      <c r="E74" s="57"/>
    </row>
    <row r="75" spans="1:5" ht="66.75" customHeight="1">
      <c r="A75" s="238" t="s">
        <v>294</v>
      </c>
      <c r="B75" s="217" t="s">
        <v>253</v>
      </c>
      <c r="C75" s="70"/>
      <c r="D75" s="71">
        <f>D76</f>
        <v>10000</v>
      </c>
      <c r="E75" s="57"/>
    </row>
    <row r="76" spans="1:5" ht="59.25" customHeight="1">
      <c r="A76" s="21" t="s">
        <v>84</v>
      </c>
      <c r="B76" s="39" t="s">
        <v>254</v>
      </c>
      <c r="C76" s="74"/>
      <c r="D76" s="67">
        <f>D77</f>
        <v>10000</v>
      </c>
      <c r="E76" s="57"/>
    </row>
    <row r="77" spans="1:5" ht="41.25" customHeight="1">
      <c r="A77" s="243" t="s">
        <v>77</v>
      </c>
      <c r="B77" s="60"/>
      <c r="C77" s="70">
        <v>200</v>
      </c>
      <c r="D77" s="71">
        <v>10000</v>
      </c>
      <c r="E77" s="57"/>
    </row>
    <row r="78" spans="1:5" ht="61.5" customHeight="1">
      <c r="A78" s="244" t="s">
        <v>85</v>
      </c>
      <c r="B78" s="42" t="s">
        <v>255</v>
      </c>
      <c r="C78" s="74"/>
      <c r="D78" s="67">
        <f>D79</f>
        <v>6646500</v>
      </c>
      <c r="E78" s="57"/>
    </row>
    <row r="79" spans="1:5" ht="60" customHeight="1">
      <c r="A79" s="241" t="s">
        <v>86</v>
      </c>
      <c r="B79" s="41" t="s">
        <v>256</v>
      </c>
      <c r="C79" s="74"/>
      <c r="D79" s="67">
        <f>D80+D83+D86+D89+D92</f>
        <v>6646500</v>
      </c>
      <c r="E79" s="57"/>
    </row>
    <row r="80" spans="1:5" ht="54.75" customHeight="1">
      <c r="A80" s="242" t="s">
        <v>257</v>
      </c>
      <c r="B80" s="40" t="s">
        <v>258</v>
      </c>
      <c r="C80" s="74"/>
      <c r="D80" s="67">
        <f>D81</f>
        <v>520000</v>
      </c>
      <c r="E80" s="57"/>
    </row>
    <row r="81" spans="1:5" ht="39" customHeight="1">
      <c r="A81" s="246" t="s">
        <v>297</v>
      </c>
      <c r="B81" s="44" t="s">
        <v>259</v>
      </c>
      <c r="C81" s="55"/>
      <c r="D81" s="56">
        <f>D82</f>
        <v>520000</v>
      </c>
      <c r="E81" s="57"/>
    </row>
    <row r="82" spans="1:5" ht="33.75" customHeight="1">
      <c r="A82" s="243" t="s">
        <v>77</v>
      </c>
      <c r="B82" s="60"/>
      <c r="C82" s="70">
        <v>200</v>
      </c>
      <c r="D82" s="56">
        <v>520000</v>
      </c>
      <c r="E82" s="57"/>
    </row>
    <row r="83" spans="1:5" ht="51" customHeight="1">
      <c r="A83" s="238" t="s">
        <v>260</v>
      </c>
      <c r="B83" s="217" t="s">
        <v>261</v>
      </c>
      <c r="C83" s="70"/>
      <c r="D83" s="56">
        <f>D84</f>
        <v>50000</v>
      </c>
      <c r="E83" s="57"/>
    </row>
    <row r="84" spans="1:5" ht="23.25" customHeight="1">
      <c r="A84" s="246" t="s">
        <v>89</v>
      </c>
      <c r="B84" s="44" t="s">
        <v>262</v>
      </c>
      <c r="C84" s="55"/>
      <c r="D84" s="56">
        <f>D85</f>
        <v>50000</v>
      </c>
      <c r="E84" s="57"/>
    </row>
    <row r="85" spans="1:5" ht="33" customHeight="1">
      <c r="A85" s="243" t="s">
        <v>77</v>
      </c>
      <c r="B85" s="60"/>
      <c r="C85" s="70">
        <v>200</v>
      </c>
      <c r="D85" s="63">
        <v>50000</v>
      </c>
      <c r="E85" s="57"/>
    </row>
    <row r="86" spans="1:5" ht="34.5" customHeight="1">
      <c r="A86" s="238" t="s">
        <v>263</v>
      </c>
      <c r="B86" s="217" t="s">
        <v>264</v>
      </c>
      <c r="C86" s="70"/>
      <c r="D86" s="56">
        <f>D87</f>
        <v>526500</v>
      </c>
      <c r="E86" s="57"/>
    </row>
    <row r="87" spans="1:5" ht="48.75" customHeight="1">
      <c r="A87" s="246" t="s">
        <v>88</v>
      </c>
      <c r="B87" s="44" t="s">
        <v>267</v>
      </c>
      <c r="C87" s="55"/>
      <c r="D87" s="56">
        <f>D88</f>
        <v>526500</v>
      </c>
      <c r="E87" s="57"/>
    </row>
    <row r="88" spans="1:5" ht="32.25" customHeight="1">
      <c r="A88" s="243" t="s">
        <v>77</v>
      </c>
      <c r="B88" s="60"/>
      <c r="C88" s="70">
        <v>200</v>
      </c>
      <c r="D88" s="63">
        <v>526500</v>
      </c>
      <c r="E88" s="57"/>
    </row>
    <row r="89" spans="1:5" ht="58.5" customHeight="1">
      <c r="A89" s="238" t="s">
        <v>265</v>
      </c>
      <c r="B89" s="217" t="s">
        <v>266</v>
      </c>
      <c r="C89" s="70"/>
      <c r="D89" s="63">
        <f>D90</f>
        <v>1050000</v>
      </c>
      <c r="E89" s="57"/>
    </row>
    <row r="90" spans="1:5" ht="36" customHeight="1">
      <c r="A90" s="246" t="s">
        <v>297</v>
      </c>
      <c r="B90" s="44" t="s">
        <v>268</v>
      </c>
      <c r="C90" s="55"/>
      <c r="D90" s="56">
        <f>D91</f>
        <v>1050000</v>
      </c>
      <c r="E90" s="57"/>
    </row>
    <row r="91" spans="1:5" ht="32.25" customHeight="1">
      <c r="A91" s="243" t="s">
        <v>77</v>
      </c>
      <c r="B91" s="60"/>
      <c r="C91" s="70">
        <v>200</v>
      </c>
      <c r="D91" s="56">
        <v>1050000</v>
      </c>
      <c r="E91" s="57"/>
    </row>
    <row r="92" spans="1:5" ht="50.25" customHeight="1">
      <c r="A92" s="238" t="s">
        <v>269</v>
      </c>
      <c r="B92" s="217" t="s">
        <v>295</v>
      </c>
      <c r="C92" s="70"/>
      <c r="D92" s="56">
        <f>D93</f>
        <v>4500000</v>
      </c>
      <c r="E92" s="57"/>
    </row>
    <row r="93" spans="1:5" ht="42" customHeight="1">
      <c r="A93" s="246" t="s">
        <v>87</v>
      </c>
      <c r="B93" s="44" t="s">
        <v>270</v>
      </c>
      <c r="C93" s="74"/>
      <c r="D93" s="67">
        <f>D94</f>
        <v>4500000</v>
      </c>
      <c r="E93" s="57"/>
    </row>
    <row r="94" spans="1:5" ht="43.5" customHeight="1">
      <c r="A94" s="243" t="s">
        <v>77</v>
      </c>
      <c r="B94" s="60"/>
      <c r="C94" s="70">
        <v>200</v>
      </c>
      <c r="D94" s="71">
        <v>4500000</v>
      </c>
      <c r="E94" s="57"/>
    </row>
    <row r="95" spans="1:5" ht="77.25" customHeight="1">
      <c r="A95" s="319" t="s">
        <v>352</v>
      </c>
      <c r="B95" s="46" t="s">
        <v>354</v>
      </c>
      <c r="C95" s="70"/>
      <c r="D95" s="71">
        <f>D96</f>
        <v>348000</v>
      </c>
      <c r="E95" s="57"/>
    </row>
    <row r="96" spans="1:5" ht="51.75" customHeight="1">
      <c r="A96" s="318" t="s">
        <v>353</v>
      </c>
      <c r="B96" s="321" t="s">
        <v>355</v>
      </c>
      <c r="C96" s="70"/>
      <c r="D96" s="71">
        <f>D97</f>
        <v>348000</v>
      </c>
      <c r="E96" s="57"/>
    </row>
    <row r="97" spans="1:5" ht="48" customHeight="1">
      <c r="A97" s="238" t="s">
        <v>356</v>
      </c>
      <c r="B97" s="321" t="s">
        <v>357</v>
      </c>
      <c r="C97" s="70"/>
      <c r="D97" s="71">
        <f>D98</f>
        <v>348000</v>
      </c>
      <c r="E97" s="57"/>
    </row>
    <row r="98" spans="1:5" ht="117.75" customHeight="1">
      <c r="A98" s="238" t="s">
        <v>358</v>
      </c>
      <c r="B98" s="321" t="s">
        <v>359</v>
      </c>
      <c r="C98" s="70"/>
      <c r="D98" s="71">
        <f>D99</f>
        <v>348000</v>
      </c>
      <c r="E98" s="57"/>
    </row>
    <row r="99" spans="1:5" ht="38.25" customHeight="1">
      <c r="A99" s="238" t="s">
        <v>145</v>
      </c>
      <c r="B99" s="321"/>
      <c r="C99" s="70">
        <v>500</v>
      </c>
      <c r="D99" s="71">
        <v>348000</v>
      </c>
      <c r="E99" s="57"/>
    </row>
    <row r="100" spans="1:5" ht="52.5" customHeight="1">
      <c r="A100" s="319" t="s">
        <v>348</v>
      </c>
      <c r="B100" s="320" t="s">
        <v>350</v>
      </c>
      <c r="C100" s="70"/>
      <c r="D100" s="71">
        <f>D101</f>
        <v>0</v>
      </c>
      <c r="E100" s="57"/>
    </row>
    <row r="101" spans="1:5" ht="67.5" customHeight="1">
      <c r="A101" s="318" t="s">
        <v>349</v>
      </c>
      <c r="B101" s="321" t="s">
        <v>351</v>
      </c>
      <c r="C101" s="70"/>
      <c r="D101" s="71">
        <v>0</v>
      </c>
      <c r="E101" s="57"/>
    </row>
    <row r="102" spans="1:5" ht="88.5" customHeight="1">
      <c r="A102" s="319" t="s">
        <v>413</v>
      </c>
      <c r="B102" s="46" t="s">
        <v>362</v>
      </c>
      <c r="C102" s="70"/>
      <c r="D102" s="322">
        <f>D103</f>
        <v>50000</v>
      </c>
      <c r="E102" s="57"/>
    </row>
    <row r="103" spans="1:5" ht="82.5" customHeight="1">
      <c r="A103" s="318" t="s">
        <v>414</v>
      </c>
      <c r="B103" s="321" t="s">
        <v>363</v>
      </c>
      <c r="C103" s="70"/>
      <c r="D103" s="71">
        <f>D104</f>
        <v>50000</v>
      </c>
      <c r="E103" s="57"/>
    </row>
    <row r="104" spans="1:5" ht="38.25" customHeight="1">
      <c r="A104" s="318" t="s">
        <v>376</v>
      </c>
      <c r="B104" s="321" t="s">
        <v>377</v>
      </c>
      <c r="C104" s="70"/>
      <c r="D104" s="71">
        <f>D105</f>
        <v>50000</v>
      </c>
      <c r="E104" s="57"/>
    </row>
    <row r="105" spans="1:5" ht="44.25" customHeight="1">
      <c r="A105" s="243" t="s">
        <v>77</v>
      </c>
      <c r="B105" s="321"/>
      <c r="C105" s="70">
        <v>200</v>
      </c>
      <c r="D105" s="71">
        <v>50000</v>
      </c>
      <c r="E105" s="57"/>
    </row>
    <row r="106" spans="1:5" ht="32.25" customHeight="1">
      <c r="A106" s="244" t="s">
        <v>90</v>
      </c>
      <c r="B106" s="46" t="s">
        <v>271</v>
      </c>
      <c r="C106" s="65"/>
      <c r="D106" s="56">
        <f>D113+D115+D121+D129+D131+D133+D135+D137+D127+D107+D139+D110+D119+D125+D123</f>
        <v>6486826.3399999999</v>
      </c>
      <c r="E106" s="57"/>
    </row>
    <row r="107" spans="1:5" ht="84.75" customHeight="1">
      <c r="A107" s="252" t="s">
        <v>281</v>
      </c>
      <c r="B107" s="226" t="s">
        <v>283</v>
      </c>
      <c r="C107" s="232"/>
      <c r="D107" s="77">
        <f>D108+D109</f>
        <v>52456.72</v>
      </c>
      <c r="E107" s="57"/>
    </row>
    <row r="108" spans="1:5" ht="89.25" customHeight="1">
      <c r="A108" s="243" t="s">
        <v>94</v>
      </c>
      <c r="B108" s="226"/>
      <c r="C108" s="233" t="s">
        <v>282</v>
      </c>
      <c r="D108" s="234">
        <v>40351.32</v>
      </c>
      <c r="E108" s="57"/>
    </row>
    <row r="109" spans="1:5" ht="41.25" customHeight="1">
      <c r="A109" s="243" t="s">
        <v>77</v>
      </c>
      <c r="B109" s="317"/>
      <c r="C109" s="233" t="s">
        <v>192</v>
      </c>
      <c r="D109" s="234">
        <v>12105.4</v>
      </c>
      <c r="E109" s="57"/>
    </row>
    <row r="110" spans="1:5" ht="63.75" customHeight="1">
      <c r="A110" s="238" t="s">
        <v>319</v>
      </c>
      <c r="B110" s="288" t="s">
        <v>318</v>
      </c>
      <c r="C110" s="233"/>
      <c r="D110" s="234">
        <f>D111+D112</f>
        <v>213536</v>
      </c>
      <c r="E110" s="57"/>
    </row>
    <row r="111" spans="1:5" ht="97.5" customHeight="1">
      <c r="A111" s="360" t="s">
        <v>320</v>
      </c>
      <c r="B111" s="288"/>
      <c r="C111" s="233" t="s">
        <v>282</v>
      </c>
      <c r="D111" s="234">
        <v>184935</v>
      </c>
      <c r="E111" s="57"/>
    </row>
    <row r="112" spans="1:5" ht="35.25" customHeight="1">
      <c r="A112" s="293" t="s">
        <v>77</v>
      </c>
      <c r="B112" s="288"/>
      <c r="C112" s="233" t="s">
        <v>192</v>
      </c>
      <c r="D112" s="234">
        <v>28601</v>
      </c>
      <c r="E112" s="57"/>
    </row>
    <row r="113" spans="1:5" ht="50.25" customHeight="1">
      <c r="A113" s="104" t="s">
        <v>91</v>
      </c>
      <c r="B113" s="6" t="s">
        <v>272</v>
      </c>
      <c r="C113" s="65"/>
      <c r="D113" s="56">
        <f>D114</f>
        <v>872880</v>
      </c>
      <c r="E113" s="57"/>
    </row>
    <row r="114" spans="1:5" ht="93" customHeight="1">
      <c r="A114" s="243" t="s">
        <v>94</v>
      </c>
      <c r="B114" s="60"/>
      <c r="C114" s="70">
        <v>100</v>
      </c>
      <c r="D114" s="63">
        <v>872880</v>
      </c>
      <c r="E114" s="57"/>
    </row>
    <row r="115" spans="1:5" ht="21.75" customHeight="1">
      <c r="A115" s="104" t="s">
        <v>92</v>
      </c>
      <c r="B115" s="6" t="s">
        <v>273</v>
      </c>
      <c r="C115" s="65"/>
      <c r="D115" s="56">
        <f>D116+D117+D118</f>
        <v>4543825.04</v>
      </c>
      <c r="E115" s="57"/>
    </row>
    <row r="116" spans="1:5" ht="91.5" customHeight="1">
      <c r="A116" s="243" t="s">
        <v>94</v>
      </c>
      <c r="B116" s="60"/>
      <c r="C116" s="70">
        <v>100</v>
      </c>
      <c r="D116" s="67">
        <v>3715325.04</v>
      </c>
      <c r="E116" s="57"/>
    </row>
    <row r="117" spans="1:5" ht="41.25" customHeight="1">
      <c r="A117" s="243" t="s">
        <v>77</v>
      </c>
      <c r="B117" s="44"/>
      <c r="C117" s="70">
        <v>200</v>
      </c>
      <c r="D117" s="67">
        <v>795000</v>
      </c>
      <c r="E117" s="57"/>
    </row>
    <row r="118" spans="1:5" ht="46.5" customHeight="1">
      <c r="A118" s="243" t="s">
        <v>78</v>
      </c>
      <c r="B118" s="60"/>
      <c r="C118" s="70">
        <v>800</v>
      </c>
      <c r="D118" s="67">
        <v>33500</v>
      </c>
      <c r="E118" s="59"/>
    </row>
    <row r="119" spans="1:5" ht="44.25" customHeight="1">
      <c r="A119" s="277" t="s">
        <v>403</v>
      </c>
      <c r="B119" s="250" t="s">
        <v>404</v>
      </c>
      <c r="C119" s="265"/>
      <c r="D119" s="363">
        <f>D120</f>
        <v>151600</v>
      </c>
      <c r="E119" s="59"/>
    </row>
    <row r="120" spans="1:5" ht="39.75" customHeight="1">
      <c r="A120" s="277" t="s">
        <v>77</v>
      </c>
      <c r="B120" s="239"/>
      <c r="C120" s="364">
        <v>200</v>
      </c>
      <c r="D120" s="363">
        <v>151600</v>
      </c>
      <c r="E120" s="57"/>
    </row>
    <row r="121" spans="1:5" ht="42.75" customHeight="1">
      <c r="A121" s="277" t="s">
        <v>405</v>
      </c>
      <c r="B121" s="250" t="s">
        <v>406</v>
      </c>
      <c r="C121" s="364"/>
      <c r="D121" s="363">
        <f>D122</f>
        <v>151600</v>
      </c>
      <c r="E121" s="57"/>
    </row>
    <row r="122" spans="1:5" ht="48" customHeight="1">
      <c r="A122" s="277" t="s">
        <v>77</v>
      </c>
      <c r="B122" s="239"/>
      <c r="C122" s="364">
        <v>200</v>
      </c>
      <c r="D122" s="363">
        <v>151600</v>
      </c>
      <c r="E122" s="57"/>
    </row>
    <row r="123" spans="1:5" ht="53.25" customHeight="1">
      <c r="A123" s="277" t="s">
        <v>466</v>
      </c>
      <c r="B123" s="250" t="s">
        <v>465</v>
      </c>
      <c r="C123" s="364"/>
      <c r="D123" s="363">
        <f>D124</f>
        <v>46500</v>
      </c>
      <c r="E123" s="57"/>
    </row>
    <row r="124" spans="1:5" ht="48" customHeight="1">
      <c r="A124" s="277" t="s">
        <v>77</v>
      </c>
      <c r="B124" s="239"/>
      <c r="C124" s="364">
        <v>200</v>
      </c>
      <c r="D124" s="363">
        <v>46500</v>
      </c>
      <c r="E124" s="57"/>
    </row>
    <row r="125" spans="1:5" ht="84" customHeight="1">
      <c r="A125" s="238" t="s">
        <v>93</v>
      </c>
      <c r="B125" s="361" t="s">
        <v>274</v>
      </c>
      <c r="C125" s="55"/>
      <c r="D125" s="56">
        <f>D126</f>
        <v>69496.800000000003</v>
      </c>
      <c r="E125" s="57"/>
    </row>
    <row r="126" spans="1:5" s="52" customFormat="1" ht="21.75" customHeight="1">
      <c r="A126" s="239" t="s">
        <v>76</v>
      </c>
      <c r="B126" s="60"/>
      <c r="C126" s="61">
        <v>500</v>
      </c>
      <c r="D126" s="56">
        <v>69496.800000000003</v>
      </c>
      <c r="E126" s="57"/>
    </row>
    <row r="127" spans="1:5" s="52" customFormat="1" ht="52.5" customHeight="1">
      <c r="A127" s="238" t="s">
        <v>106</v>
      </c>
      <c r="B127" s="6" t="s">
        <v>275</v>
      </c>
      <c r="C127" s="61"/>
      <c r="D127" s="67">
        <f>D128</f>
        <v>100000</v>
      </c>
      <c r="E127" s="64"/>
    </row>
    <row r="128" spans="1:5" s="52" customFormat="1" ht="48.75" customHeight="1">
      <c r="A128" s="239" t="s">
        <v>78</v>
      </c>
      <c r="B128" s="60"/>
      <c r="C128" s="61">
        <v>800</v>
      </c>
      <c r="D128" s="71">
        <v>100000</v>
      </c>
      <c r="E128" s="64"/>
    </row>
    <row r="129" spans="1:5" s="52" customFormat="1" ht="87" customHeight="1">
      <c r="A129" s="238" t="s">
        <v>95</v>
      </c>
      <c r="B129" s="6" t="s">
        <v>276</v>
      </c>
      <c r="C129" s="62"/>
      <c r="D129" s="56">
        <f>D130</f>
        <v>65726.8</v>
      </c>
      <c r="E129" s="59"/>
    </row>
    <row r="130" spans="1:5" s="52" customFormat="1" ht="51.75" customHeight="1">
      <c r="A130" s="239" t="s">
        <v>76</v>
      </c>
      <c r="B130" s="60"/>
      <c r="C130" s="61">
        <v>500</v>
      </c>
      <c r="D130" s="63">
        <v>65726.8</v>
      </c>
      <c r="E130" s="64"/>
    </row>
    <row r="131" spans="1:5" s="52" customFormat="1" ht="81.75" customHeight="1">
      <c r="A131" s="238" t="s">
        <v>96</v>
      </c>
      <c r="B131" s="6" t="s">
        <v>277</v>
      </c>
      <c r="C131" s="55"/>
      <c r="D131" s="56">
        <f>D132</f>
        <v>47937.31</v>
      </c>
      <c r="E131" s="64"/>
    </row>
    <row r="132" spans="1:5" s="52" customFormat="1" ht="39.75" customHeight="1">
      <c r="A132" s="239" t="s">
        <v>76</v>
      </c>
      <c r="B132" s="60"/>
      <c r="C132" s="61">
        <v>500</v>
      </c>
      <c r="D132" s="63">
        <v>47937.31</v>
      </c>
      <c r="E132" s="64"/>
    </row>
    <row r="133" spans="1:5" s="52" customFormat="1" ht="84" customHeight="1">
      <c r="A133" s="238" t="s">
        <v>97</v>
      </c>
      <c r="B133" s="6" t="s">
        <v>278</v>
      </c>
      <c r="C133" s="55"/>
      <c r="D133" s="63">
        <f>D134</f>
        <v>94246.67</v>
      </c>
      <c r="E133" s="64"/>
    </row>
    <row r="134" spans="1:5" s="52" customFormat="1" ht="48" customHeight="1">
      <c r="A134" s="239" t="s">
        <v>76</v>
      </c>
      <c r="B134" s="60"/>
      <c r="C134" s="61">
        <v>500</v>
      </c>
      <c r="D134" s="63">
        <v>94246.67</v>
      </c>
      <c r="E134" s="64"/>
    </row>
    <row r="135" spans="1:5" s="52" customFormat="1" ht="105.75" customHeight="1">
      <c r="A135" s="238" t="s">
        <v>99</v>
      </c>
      <c r="B135" s="6" t="s">
        <v>280</v>
      </c>
      <c r="C135" s="55"/>
      <c r="D135" s="56">
        <f>D136</f>
        <v>13474.19</v>
      </c>
      <c r="E135" s="59"/>
    </row>
    <row r="136" spans="1:5" s="52" customFormat="1" ht="27" customHeight="1">
      <c r="A136" s="239" t="s">
        <v>76</v>
      </c>
      <c r="B136" s="60"/>
      <c r="C136" s="61">
        <v>500</v>
      </c>
      <c r="D136" s="63">
        <v>13474.19</v>
      </c>
      <c r="E136" s="59"/>
    </row>
    <row r="137" spans="1:5" s="52" customFormat="1" ht="84" customHeight="1">
      <c r="A137" s="252" t="s">
        <v>98</v>
      </c>
      <c r="B137" s="75" t="s">
        <v>279</v>
      </c>
      <c r="C137" s="76"/>
      <c r="D137" s="77">
        <f>D138</f>
        <v>9782.24</v>
      </c>
      <c r="E137" s="59"/>
    </row>
    <row r="138" spans="1:5" s="52" customFormat="1" ht="25.5" customHeight="1">
      <c r="A138" s="239" t="s">
        <v>76</v>
      </c>
      <c r="B138" s="60"/>
      <c r="C138" s="199">
        <v>500</v>
      </c>
      <c r="D138" s="63">
        <v>9782.24</v>
      </c>
      <c r="E138" s="85"/>
    </row>
    <row r="139" spans="1:5" s="52" customFormat="1" ht="122.25" customHeight="1">
      <c r="A139" s="246" t="s">
        <v>358</v>
      </c>
      <c r="B139" s="226" t="s">
        <v>360</v>
      </c>
      <c r="C139" s="232"/>
      <c r="D139" s="77">
        <f>D140</f>
        <v>53764.57</v>
      </c>
      <c r="E139" s="85"/>
    </row>
    <row r="140" spans="1:5" s="52" customFormat="1" ht="33" customHeight="1">
      <c r="A140" s="239" t="s">
        <v>76</v>
      </c>
      <c r="B140" s="226"/>
      <c r="C140" s="233" t="s">
        <v>361</v>
      </c>
      <c r="D140" s="77">
        <v>53764.57</v>
      </c>
      <c r="E140" s="85"/>
    </row>
    <row r="141" spans="1:5" s="52" customFormat="1" ht="18.75" customHeight="1">
      <c r="A141" s="48" t="s">
        <v>100</v>
      </c>
      <c r="B141" s="78"/>
      <c r="C141" s="79"/>
      <c r="D141" s="80">
        <f>D12+D25+D30+D37+D48+D60+D70+D78+D106+D95+D100+D102</f>
        <v>21747517.719999999</v>
      </c>
      <c r="E141" s="85"/>
    </row>
    <row r="142" spans="1:5" s="52" customFormat="1" ht="18.75" customHeight="1">
      <c r="A142" s="81"/>
      <c r="B142" s="82"/>
      <c r="C142" s="82"/>
      <c r="D142" s="192"/>
      <c r="E142" s="85"/>
    </row>
    <row r="143" spans="1:5" s="52" customFormat="1" ht="68.25" customHeight="1">
      <c r="A143" s="81"/>
      <c r="B143" s="82"/>
      <c r="C143" s="82"/>
      <c r="D143" s="192"/>
      <c r="E143" s="85"/>
    </row>
    <row r="144" spans="1:5" s="52" customFormat="1" ht="16.5" customHeight="1">
      <c r="A144" s="83"/>
      <c r="B144" s="81"/>
      <c r="C144" s="82"/>
      <c r="D144" s="193"/>
      <c r="E144" s="64"/>
    </row>
    <row r="145" spans="1:5" s="52" customFormat="1" ht="22.5" customHeight="1">
      <c r="A145" s="83"/>
      <c r="B145" s="81"/>
      <c r="C145" s="84"/>
      <c r="D145" s="192"/>
      <c r="E145" s="64"/>
    </row>
    <row r="146" spans="1:5" s="52" customFormat="1" ht="16.5" customHeight="1">
      <c r="A146" s="81"/>
      <c r="B146" s="81"/>
      <c r="C146" s="84"/>
      <c r="D146" s="192"/>
      <c r="E146" s="64"/>
    </row>
    <row r="147" spans="1:5" s="52" customFormat="1" ht="16.5" customHeight="1">
      <c r="A147" s="83"/>
      <c r="B147" s="81"/>
      <c r="C147" s="84"/>
      <c r="D147" s="192"/>
      <c r="E147" s="64"/>
    </row>
    <row r="148" spans="1:5" s="52" customFormat="1" ht="66" customHeight="1">
      <c r="A148" s="81"/>
      <c r="B148" s="81"/>
      <c r="C148" s="84"/>
      <c r="D148" s="192"/>
      <c r="E148" s="64"/>
    </row>
    <row r="149" spans="1:5" s="52" customFormat="1" ht="20.25" customHeight="1">
      <c r="A149" s="83"/>
      <c r="B149" s="81"/>
      <c r="C149" s="84"/>
      <c r="D149" s="192"/>
      <c r="E149" s="64"/>
    </row>
    <row r="150" spans="1:5" s="52" customFormat="1">
      <c r="A150" s="81"/>
      <c r="B150" s="81"/>
      <c r="C150" s="84"/>
      <c r="D150" s="192"/>
      <c r="E150" s="64"/>
    </row>
    <row r="151" spans="1:5" s="52" customFormat="1">
      <c r="A151" s="83"/>
      <c r="B151" s="81"/>
      <c r="C151" s="84"/>
      <c r="D151" s="192"/>
      <c r="E151" s="64"/>
    </row>
    <row r="152" spans="1:5" s="52" customFormat="1">
      <c r="A152" s="81"/>
      <c r="B152" s="81"/>
      <c r="C152" s="82"/>
      <c r="D152" s="192"/>
      <c r="E152" s="64"/>
    </row>
    <row r="153" spans="1:5" s="52" customFormat="1">
      <c r="A153" s="83"/>
      <c r="B153" s="81"/>
      <c r="C153" s="84"/>
      <c r="D153" s="193"/>
      <c r="E153" s="64"/>
    </row>
    <row r="154" spans="1:5" s="52" customFormat="1">
      <c r="A154" s="83"/>
      <c r="B154" s="81"/>
      <c r="C154" s="84"/>
      <c r="D154" s="193"/>
      <c r="E154" s="64"/>
    </row>
    <row r="155" spans="1:5" s="52" customFormat="1">
      <c r="A155" s="81"/>
      <c r="B155" s="81"/>
      <c r="C155" s="84"/>
      <c r="D155" s="193"/>
      <c r="E155" s="64"/>
    </row>
    <row r="156" spans="1:5" s="52" customFormat="1">
      <c r="A156" s="86"/>
      <c r="B156" s="81"/>
      <c r="C156" s="84"/>
      <c r="D156" s="192"/>
      <c r="E156" s="64"/>
    </row>
    <row r="157" spans="1:5" s="52" customFormat="1" ht="27.75" customHeight="1">
      <c r="A157" s="86"/>
      <c r="B157" s="81"/>
      <c r="C157" s="87"/>
      <c r="D157" s="192"/>
      <c r="E157" s="64"/>
    </row>
    <row r="158" spans="1:5" s="52" customFormat="1">
      <c r="A158" s="83"/>
      <c r="B158" s="87"/>
      <c r="C158" s="87"/>
      <c r="D158" s="193"/>
      <c r="E158" s="64"/>
    </row>
    <row r="159" spans="1:5" s="52" customFormat="1">
      <c r="A159" s="88"/>
      <c r="B159" s="82"/>
      <c r="C159" s="89"/>
      <c r="D159" s="193"/>
      <c r="E159" s="64"/>
    </row>
    <row r="160" spans="1:5" s="52" customFormat="1">
      <c r="A160" s="88"/>
      <c r="B160" s="82"/>
      <c r="C160" s="82"/>
      <c r="D160" s="192"/>
      <c r="E160" s="64"/>
    </row>
    <row r="161" spans="1:5" s="52" customFormat="1" ht="56.25" customHeight="1">
      <c r="A161" s="91"/>
      <c r="B161" s="82"/>
      <c r="C161" s="82"/>
      <c r="D161" s="192"/>
      <c r="E161" s="64"/>
    </row>
    <row r="162" spans="1:5" s="52" customFormat="1" ht="20.25" customHeight="1">
      <c r="A162" s="91"/>
      <c r="B162" s="82"/>
      <c r="C162" s="87"/>
      <c r="D162" s="192"/>
      <c r="E162" s="64"/>
    </row>
    <row r="163" spans="1:5" s="52" customFormat="1">
      <c r="A163" s="83"/>
      <c r="B163" s="87"/>
      <c r="C163" s="87"/>
      <c r="D163" s="193"/>
      <c r="E163" s="64"/>
    </row>
    <row r="164" spans="1:5" s="52" customFormat="1">
      <c r="A164" s="88"/>
      <c r="B164" s="82"/>
      <c r="C164" s="89"/>
      <c r="D164" s="193"/>
      <c r="E164" s="64"/>
    </row>
    <row r="165" spans="1:5" s="52" customFormat="1" ht="66" customHeight="1">
      <c r="A165" s="88"/>
      <c r="B165" s="82"/>
      <c r="C165" s="82"/>
      <c r="D165" s="192"/>
      <c r="E165" s="64"/>
    </row>
    <row r="166" spans="1:5" s="52" customFormat="1">
      <c r="A166" s="86"/>
      <c r="B166" s="82"/>
      <c r="C166" s="82"/>
      <c r="D166" s="192"/>
      <c r="E166" s="64"/>
    </row>
    <row r="167" spans="1:5" s="52" customFormat="1" ht="20.25" customHeight="1">
      <c r="A167" s="86"/>
      <c r="B167" s="82"/>
      <c r="C167" s="87"/>
      <c r="D167" s="192"/>
      <c r="E167" s="64"/>
    </row>
    <row r="168" spans="1:5" s="52" customFormat="1" ht="20.25" customHeight="1">
      <c r="A168" s="83"/>
      <c r="B168" s="82"/>
      <c r="C168" s="87"/>
      <c r="D168" s="193"/>
      <c r="E168" s="64"/>
    </row>
    <row r="169" spans="1:5" s="52" customFormat="1" ht="16.5" customHeight="1">
      <c r="A169" s="83"/>
      <c r="B169" s="82"/>
      <c r="C169" s="87"/>
      <c r="D169" s="192"/>
      <c r="E169" s="64"/>
    </row>
    <row r="170" spans="1:5" s="52" customFormat="1" ht="67.5" customHeight="1">
      <c r="A170" s="81"/>
      <c r="B170" s="82"/>
      <c r="C170" s="87"/>
      <c r="D170" s="192"/>
      <c r="E170" s="64"/>
    </row>
    <row r="171" spans="1:5" s="52" customFormat="1" ht="20.25" customHeight="1">
      <c r="A171" s="83"/>
      <c r="B171" s="82"/>
      <c r="C171" s="87"/>
      <c r="D171" s="192"/>
      <c r="E171" s="64"/>
    </row>
    <row r="172" spans="1:5" s="52" customFormat="1" ht="28.5" customHeight="1">
      <c r="A172" s="81"/>
      <c r="B172" s="82"/>
      <c r="C172" s="87"/>
      <c r="D172" s="192"/>
      <c r="E172" s="64"/>
    </row>
    <row r="173" spans="1:5" s="52" customFormat="1" ht="26.25" customHeight="1">
      <c r="A173" s="83"/>
      <c r="B173" s="82"/>
      <c r="C173" s="87"/>
      <c r="D173" s="192"/>
      <c r="E173" s="64"/>
    </row>
    <row r="174" spans="1:5" s="52" customFormat="1" ht="16.5" customHeight="1">
      <c r="A174" s="81"/>
      <c r="B174" s="82"/>
      <c r="C174" s="87"/>
      <c r="D174" s="192"/>
      <c r="E174" s="64"/>
    </row>
    <row r="175" spans="1:5" s="52" customFormat="1" ht="16.5" customHeight="1">
      <c r="A175" s="81"/>
      <c r="B175" s="82"/>
      <c r="C175" s="87"/>
      <c r="D175" s="192"/>
      <c r="E175" s="64"/>
    </row>
    <row r="176" spans="1:5" s="52" customFormat="1" ht="21.75" customHeight="1">
      <c r="A176" s="83"/>
      <c r="B176" s="82"/>
      <c r="C176" s="87"/>
      <c r="D176" s="192"/>
      <c r="E176" s="93"/>
    </row>
    <row r="177" spans="1:4" s="52" customFormat="1" ht="20.25" customHeight="1">
      <c r="A177" s="83"/>
      <c r="B177" s="82"/>
      <c r="C177" s="87"/>
      <c r="D177" s="193"/>
    </row>
    <row r="178" spans="1:4" s="52" customFormat="1">
      <c r="A178" s="88"/>
      <c r="B178" s="82"/>
      <c r="C178" s="82"/>
      <c r="D178" s="192"/>
    </row>
    <row r="179" spans="1:4" s="50" customFormat="1">
      <c r="A179" s="88"/>
      <c r="B179" s="82"/>
      <c r="C179" s="82"/>
      <c r="D179" s="192"/>
    </row>
    <row r="180" spans="1:4" s="50" customFormat="1">
      <c r="A180" s="81"/>
      <c r="B180" s="82"/>
      <c r="C180" s="82"/>
      <c r="D180" s="192"/>
    </row>
    <row r="181" spans="1:4" s="50" customFormat="1">
      <c r="A181" s="81"/>
      <c r="B181" s="82"/>
      <c r="C181" s="87"/>
      <c r="D181" s="192"/>
    </row>
    <row r="182" spans="1:4" s="50" customFormat="1">
      <c r="A182" s="88"/>
      <c r="B182" s="82"/>
      <c r="C182" s="87"/>
      <c r="D182" s="192"/>
    </row>
    <row r="183" spans="1:4" s="50" customFormat="1">
      <c r="A183" s="91"/>
      <c r="B183" s="82"/>
      <c r="C183" s="82"/>
      <c r="D183" s="194"/>
    </row>
    <row r="184" spans="1:4" s="50" customFormat="1">
      <c r="A184" s="91"/>
      <c r="B184" s="82"/>
      <c r="C184" s="87"/>
      <c r="D184" s="194"/>
    </row>
    <row r="185" spans="1:4" s="50" customFormat="1">
      <c r="A185" s="83"/>
      <c r="B185" s="87"/>
      <c r="C185" s="87"/>
      <c r="D185" s="193"/>
    </row>
    <row r="186" spans="1:4" s="50" customFormat="1">
      <c r="A186" s="88"/>
      <c r="B186" s="82"/>
      <c r="C186" s="89"/>
      <c r="D186" s="193"/>
    </row>
    <row r="187" spans="1:4" s="50" customFormat="1">
      <c r="A187" s="88"/>
      <c r="B187" s="82"/>
      <c r="C187" s="82"/>
      <c r="D187" s="192"/>
    </row>
    <row r="188" spans="1:4" s="50" customFormat="1">
      <c r="A188" s="86"/>
      <c r="B188" s="81"/>
      <c r="C188" s="82"/>
      <c r="D188" s="194"/>
    </row>
    <row r="189" spans="1:4" s="50" customFormat="1">
      <c r="A189" s="86"/>
      <c r="B189" s="81"/>
      <c r="C189" s="87"/>
      <c r="D189" s="194"/>
    </row>
    <row r="190" spans="1:4" s="50" customFormat="1">
      <c r="A190" s="81"/>
      <c r="B190" s="81"/>
      <c r="C190" s="87"/>
      <c r="D190" s="192"/>
    </row>
    <row r="191" spans="1:4" s="50" customFormat="1">
      <c r="A191" s="81"/>
      <c r="B191" s="81"/>
      <c r="C191" s="87"/>
      <c r="D191" s="192"/>
    </row>
    <row r="192" spans="1:4" s="50" customFormat="1">
      <c r="A192" s="92"/>
      <c r="B192" s="92"/>
      <c r="C192" s="82"/>
      <c r="D192" s="195"/>
    </row>
    <row r="193" spans="1:4" s="50" customFormat="1">
      <c r="A193" s="49"/>
      <c r="B193" s="52"/>
      <c r="C193" s="94"/>
      <c r="D193" s="196"/>
    </row>
    <row r="194" spans="1:4" s="50" customFormat="1">
      <c r="A194" s="52"/>
      <c r="B194" s="52"/>
      <c r="C194" s="52"/>
      <c r="D194" s="196"/>
    </row>
    <row r="195" spans="1:4" s="50" customFormat="1">
      <c r="C195" s="52"/>
      <c r="D195" s="197"/>
    </row>
    <row r="196" spans="1:4" s="50" customFormat="1">
      <c r="D196" s="197"/>
    </row>
    <row r="197" spans="1:4" s="50" customFormat="1">
      <c r="D197" s="197"/>
    </row>
    <row r="198" spans="1:4" s="50" customFormat="1">
      <c r="D198" s="197"/>
    </row>
    <row r="199" spans="1:4" s="50" customFormat="1">
      <c r="D199" s="197"/>
    </row>
    <row r="200" spans="1:4" s="50" customFormat="1">
      <c r="D200" s="197"/>
    </row>
    <row r="201" spans="1:4" s="50" customFormat="1">
      <c r="D201" s="197"/>
    </row>
    <row r="202" spans="1:4" s="50" customFormat="1">
      <c r="D202" s="197"/>
    </row>
    <row r="203" spans="1:4" s="50" customFormat="1">
      <c r="D203" s="197"/>
    </row>
    <row r="204" spans="1:4" s="50" customFormat="1">
      <c r="D204" s="197"/>
    </row>
    <row r="205" spans="1:4" s="50" customFormat="1">
      <c r="D205" s="197"/>
    </row>
    <row r="206" spans="1:4" s="50" customFormat="1">
      <c r="D206" s="197"/>
    </row>
    <row r="207" spans="1:4" s="50" customFormat="1">
      <c r="D207" s="197"/>
    </row>
    <row r="208" spans="1:4" s="50" customFormat="1">
      <c r="D208" s="197"/>
    </row>
    <row r="209" spans="4:4" s="50" customFormat="1">
      <c r="D209" s="197"/>
    </row>
    <row r="210" spans="4:4" s="50" customFormat="1">
      <c r="D210" s="197"/>
    </row>
    <row r="211" spans="4:4" s="50" customFormat="1">
      <c r="D211" s="197"/>
    </row>
    <row r="212" spans="4:4" s="50" customFormat="1">
      <c r="D212" s="197"/>
    </row>
    <row r="213" spans="4:4" s="50" customFormat="1">
      <c r="D213" s="197"/>
    </row>
    <row r="214" spans="4:4" s="50" customFormat="1">
      <c r="D214" s="197"/>
    </row>
    <row r="215" spans="4:4" s="50" customFormat="1">
      <c r="D215" s="197"/>
    </row>
    <row r="216" spans="4:4" s="50" customFormat="1">
      <c r="D216" s="197"/>
    </row>
    <row r="217" spans="4:4" s="50" customFormat="1">
      <c r="D217" s="197"/>
    </row>
    <row r="218" spans="4:4" s="50" customFormat="1">
      <c r="D218" s="197"/>
    </row>
    <row r="219" spans="4:4" s="50" customFormat="1">
      <c r="D219" s="197"/>
    </row>
    <row r="220" spans="4:4" s="50" customFormat="1">
      <c r="D220" s="197"/>
    </row>
    <row r="221" spans="4:4" s="50" customFormat="1">
      <c r="D221" s="197"/>
    </row>
    <row r="222" spans="4:4" s="50" customFormat="1">
      <c r="D222" s="197"/>
    </row>
    <row r="223" spans="4:4" s="50" customFormat="1">
      <c r="D223" s="197"/>
    </row>
    <row r="224" spans="4:4" s="50" customFormat="1">
      <c r="D224" s="197"/>
    </row>
    <row r="225" spans="4:4" s="50" customFormat="1">
      <c r="D225" s="197"/>
    </row>
    <row r="226" spans="4:4" s="50" customFormat="1">
      <c r="D226" s="197"/>
    </row>
    <row r="227" spans="4:4" s="50" customFormat="1">
      <c r="D227" s="197"/>
    </row>
    <row r="228" spans="4:4" s="50" customFormat="1">
      <c r="D228" s="197"/>
    </row>
    <row r="229" spans="4:4" s="50" customFormat="1">
      <c r="D229" s="197"/>
    </row>
    <row r="230" spans="4:4" s="50" customFormat="1">
      <c r="D230" s="197"/>
    </row>
    <row r="231" spans="4:4" s="50" customFormat="1">
      <c r="D231" s="197"/>
    </row>
    <row r="232" spans="4:4" s="50" customFormat="1">
      <c r="D232" s="197"/>
    </row>
    <row r="233" spans="4:4" s="50" customFormat="1">
      <c r="D233" s="197"/>
    </row>
    <row r="234" spans="4:4" s="50" customFormat="1">
      <c r="D234" s="197"/>
    </row>
    <row r="235" spans="4:4" s="50" customFormat="1">
      <c r="D235" s="197"/>
    </row>
    <row r="236" spans="4:4" s="50" customFormat="1">
      <c r="D236" s="197"/>
    </row>
    <row r="237" spans="4:4" s="50" customFormat="1">
      <c r="D237" s="197"/>
    </row>
    <row r="238" spans="4:4" s="50" customFormat="1">
      <c r="D238" s="197"/>
    </row>
    <row r="239" spans="4:4" s="50" customFormat="1">
      <c r="D239" s="197"/>
    </row>
    <row r="240" spans="4:4" s="50" customFormat="1">
      <c r="D240" s="197"/>
    </row>
    <row r="241" spans="4:4" s="50" customFormat="1">
      <c r="D241" s="197"/>
    </row>
    <row r="242" spans="4:4" s="50" customFormat="1">
      <c r="D242" s="197"/>
    </row>
    <row r="243" spans="4:4" s="50" customFormat="1">
      <c r="D243" s="197"/>
    </row>
    <row r="244" spans="4:4" s="50" customFormat="1">
      <c r="D244" s="197"/>
    </row>
    <row r="245" spans="4:4" s="50" customFormat="1">
      <c r="D245" s="197"/>
    </row>
    <row r="246" spans="4:4" s="50" customFormat="1">
      <c r="D246" s="197"/>
    </row>
    <row r="247" spans="4:4" s="50" customFormat="1">
      <c r="D247" s="197"/>
    </row>
    <row r="248" spans="4:4" s="50" customFormat="1">
      <c r="D248" s="197"/>
    </row>
    <row r="249" spans="4:4" s="50" customFormat="1">
      <c r="D249" s="197"/>
    </row>
    <row r="250" spans="4:4" s="50" customFormat="1">
      <c r="D250" s="197"/>
    </row>
    <row r="251" spans="4:4" s="50" customFormat="1">
      <c r="D251" s="197"/>
    </row>
    <row r="252" spans="4:4" s="50" customFormat="1">
      <c r="D252" s="197"/>
    </row>
    <row r="253" spans="4:4" s="50" customFormat="1">
      <c r="D253" s="197"/>
    </row>
    <row r="254" spans="4:4" s="50" customFormat="1">
      <c r="D254" s="197"/>
    </row>
    <row r="255" spans="4:4" s="50" customFormat="1">
      <c r="D255" s="197"/>
    </row>
    <row r="256" spans="4:4" s="50" customFormat="1">
      <c r="D256" s="197"/>
    </row>
    <row r="257" spans="4:4" s="50" customFormat="1">
      <c r="D257" s="197"/>
    </row>
    <row r="258" spans="4:4" s="50" customFormat="1">
      <c r="D258" s="197"/>
    </row>
    <row r="259" spans="4:4" s="50" customFormat="1">
      <c r="D259" s="197"/>
    </row>
    <row r="260" spans="4:4" s="50" customFormat="1">
      <c r="D260" s="197"/>
    </row>
    <row r="261" spans="4:4" s="50" customFormat="1">
      <c r="D261" s="197"/>
    </row>
    <row r="262" spans="4:4" s="50" customFormat="1">
      <c r="D262" s="197"/>
    </row>
    <row r="263" spans="4:4" s="50" customFormat="1">
      <c r="D263" s="197"/>
    </row>
    <row r="264" spans="4:4" s="50" customFormat="1">
      <c r="D264" s="197"/>
    </row>
    <row r="265" spans="4:4" s="50" customFormat="1">
      <c r="D265" s="197"/>
    </row>
    <row r="266" spans="4:4" s="50" customFormat="1">
      <c r="D266" s="197"/>
    </row>
    <row r="267" spans="4:4" s="50" customFormat="1">
      <c r="D267" s="197"/>
    </row>
    <row r="268" spans="4:4" s="50" customFormat="1">
      <c r="D268" s="197"/>
    </row>
    <row r="269" spans="4:4" s="50" customFormat="1">
      <c r="D269" s="197"/>
    </row>
    <row r="270" spans="4:4" s="50" customFormat="1">
      <c r="D270" s="197"/>
    </row>
    <row r="271" spans="4:4" s="50" customFormat="1">
      <c r="D271" s="197"/>
    </row>
    <row r="272" spans="4:4" s="50" customFormat="1">
      <c r="D272" s="197"/>
    </row>
    <row r="273" spans="4:4" s="50" customFormat="1">
      <c r="D273" s="197"/>
    </row>
    <row r="274" spans="4:4" s="50" customFormat="1">
      <c r="D274" s="197"/>
    </row>
    <row r="275" spans="4:4" s="50" customFormat="1">
      <c r="D275" s="197"/>
    </row>
    <row r="276" spans="4:4" s="50" customFormat="1">
      <c r="D276" s="197"/>
    </row>
    <row r="277" spans="4:4" s="50" customFormat="1">
      <c r="D277" s="197"/>
    </row>
    <row r="278" spans="4:4" s="50" customFormat="1">
      <c r="D278" s="197"/>
    </row>
    <row r="279" spans="4:4" s="50" customFormat="1">
      <c r="D279" s="197"/>
    </row>
    <row r="280" spans="4:4" s="50" customFormat="1">
      <c r="D280" s="197"/>
    </row>
    <row r="281" spans="4:4" s="50" customFormat="1">
      <c r="D281" s="197"/>
    </row>
    <row r="282" spans="4:4" s="50" customFormat="1">
      <c r="D282" s="197"/>
    </row>
    <row r="283" spans="4:4" s="50" customFormat="1">
      <c r="D283" s="197"/>
    </row>
    <row r="284" spans="4:4" s="50" customFormat="1">
      <c r="D284" s="197"/>
    </row>
    <row r="285" spans="4:4" s="50" customFormat="1">
      <c r="D285" s="197"/>
    </row>
    <row r="286" spans="4:4" s="50" customFormat="1">
      <c r="D286" s="197"/>
    </row>
    <row r="287" spans="4:4" s="50" customFormat="1">
      <c r="D287" s="197"/>
    </row>
    <row r="288" spans="4:4" s="50" customFormat="1">
      <c r="D288" s="197"/>
    </row>
    <row r="289" spans="4:4" s="50" customFormat="1">
      <c r="D289" s="197"/>
    </row>
    <row r="290" spans="4:4" s="50" customFormat="1">
      <c r="D290" s="197"/>
    </row>
    <row r="291" spans="4:4" s="50" customFormat="1">
      <c r="D291" s="197"/>
    </row>
    <row r="292" spans="4:4" s="50" customFormat="1">
      <c r="D292" s="197"/>
    </row>
    <row r="293" spans="4:4" s="50" customFormat="1">
      <c r="D293" s="197"/>
    </row>
    <row r="294" spans="4:4" s="50" customFormat="1">
      <c r="D294" s="197"/>
    </row>
    <row r="295" spans="4:4" s="50" customFormat="1">
      <c r="D295" s="197"/>
    </row>
    <row r="296" spans="4:4" s="50" customFormat="1">
      <c r="D296" s="197"/>
    </row>
    <row r="297" spans="4:4" s="50" customFormat="1">
      <c r="D297" s="197"/>
    </row>
    <row r="298" spans="4:4" s="50" customFormat="1">
      <c r="D298" s="197"/>
    </row>
    <row r="299" spans="4:4" s="50" customFormat="1">
      <c r="D299" s="197"/>
    </row>
    <row r="300" spans="4:4" s="50" customFormat="1">
      <c r="D300" s="197"/>
    </row>
    <row r="301" spans="4:4" s="50" customFormat="1">
      <c r="D301" s="197"/>
    </row>
    <row r="302" spans="4:4" s="50" customFormat="1">
      <c r="D302" s="197"/>
    </row>
    <row r="303" spans="4:4" s="50" customFormat="1">
      <c r="D303" s="197"/>
    </row>
    <row r="304" spans="4:4" s="50" customFormat="1">
      <c r="D304" s="197"/>
    </row>
    <row r="305" spans="4:4" s="50" customFormat="1">
      <c r="D305" s="197"/>
    </row>
    <row r="306" spans="4:4" s="50" customFormat="1">
      <c r="D306" s="197"/>
    </row>
    <row r="307" spans="4:4" s="50" customFormat="1">
      <c r="D307" s="197"/>
    </row>
    <row r="308" spans="4:4" s="50" customFormat="1">
      <c r="D308" s="197"/>
    </row>
    <row r="309" spans="4:4" s="50" customFormat="1">
      <c r="D309" s="197"/>
    </row>
    <row r="310" spans="4:4" s="50" customFormat="1">
      <c r="D310" s="197"/>
    </row>
    <row r="311" spans="4:4" s="50" customFormat="1">
      <c r="D311" s="197"/>
    </row>
    <row r="312" spans="4:4" s="50" customFormat="1">
      <c r="D312" s="197"/>
    </row>
    <row r="313" spans="4:4" s="50" customFormat="1">
      <c r="D313" s="197"/>
    </row>
    <row r="314" spans="4:4" s="50" customFormat="1">
      <c r="D314" s="197"/>
    </row>
    <row r="315" spans="4:4" s="50" customFormat="1">
      <c r="D315" s="197"/>
    </row>
    <row r="316" spans="4:4" s="50" customFormat="1">
      <c r="D316" s="197"/>
    </row>
    <row r="317" spans="4:4" s="50" customFormat="1">
      <c r="D317" s="197"/>
    </row>
    <row r="318" spans="4:4" s="50" customFormat="1">
      <c r="D318" s="197"/>
    </row>
    <row r="319" spans="4:4" s="50" customFormat="1">
      <c r="D319" s="197"/>
    </row>
    <row r="320" spans="4:4" s="50" customFormat="1">
      <c r="D320" s="197"/>
    </row>
    <row r="321" spans="4:4" s="50" customFormat="1">
      <c r="D321" s="197"/>
    </row>
    <row r="322" spans="4:4" s="50" customFormat="1">
      <c r="D322" s="197"/>
    </row>
    <row r="323" spans="4:4" s="50" customFormat="1">
      <c r="D323" s="197"/>
    </row>
    <row r="324" spans="4:4" s="50" customFormat="1">
      <c r="D324" s="197"/>
    </row>
    <row r="325" spans="4:4" s="50" customFormat="1">
      <c r="D325" s="197"/>
    </row>
    <row r="326" spans="4:4" s="50" customFormat="1">
      <c r="D326" s="197"/>
    </row>
    <row r="327" spans="4:4" s="50" customFormat="1">
      <c r="D327" s="197"/>
    </row>
    <row r="328" spans="4:4" s="50" customFormat="1">
      <c r="D328" s="197"/>
    </row>
    <row r="329" spans="4:4" s="50" customFormat="1">
      <c r="D329" s="197"/>
    </row>
    <row r="330" spans="4:4" s="50" customFormat="1">
      <c r="D330" s="197"/>
    </row>
    <row r="331" spans="4:4" s="50" customFormat="1">
      <c r="D331" s="197"/>
    </row>
    <row r="332" spans="4:4" s="50" customFormat="1">
      <c r="D332" s="197"/>
    </row>
    <row r="333" spans="4:4" s="50" customFormat="1">
      <c r="D333" s="197"/>
    </row>
    <row r="334" spans="4:4" s="50" customFormat="1">
      <c r="D334" s="197"/>
    </row>
    <row r="335" spans="4:4" s="50" customFormat="1">
      <c r="D335" s="197"/>
    </row>
    <row r="336" spans="4:4" s="50" customFormat="1">
      <c r="D336" s="197"/>
    </row>
    <row r="337" spans="4:4" s="50" customFormat="1">
      <c r="D337" s="197"/>
    </row>
    <row r="338" spans="4:4" s="50" customFormat="1">
      <c r="D338" s="197"/>
    </row>
    <row r="339" spans="4:4" s="50" customFormat="1">
      <c r="D339" s="197"/>
    </row>
    <row r="340" spans="4:4" s="50" customFormat="1">
      <c r="D340" s="197"/>
    </row>
    <row r="341" spans="4:4" s="50" customFormat="1">
      <c r="D341" s="197"/>
    </row>
    <row r="342" spans="4:4" s="50" customFormat="1">
      <c r="D342" s="197"/>
    </row>
    <row r="343" spans="4:4" s="50" customFormat="1">
      <c r="D343" s="197"/>
    </row>
    <row r="344" spans="4:4" s="50" customFormat="1">
      <c r="D344" s="197"/>
    </row>
    <row r="345" spans="4:4" s="50" customFormat="1">
      <c r="D345" s="197"/>
    </row>
    <row r="346" spans="4:4" s="50" customFormat="1">
      <c r="D346" s="197"/>
    </row>
    <row r="347" spans="4:4" s="50" customFormat="1">
      <c r="D347" s="197"/>
    </row>
    <row r="348" spans="4:4" s="50" customFormat="1">
      <c r="D348" s="197"/>
    </row>
    <row r="349" spans="4:4" s="50" customFormat="1">
      <c r="D349" s="197"/>
    </row>
    <row r="350" spans="4:4" s="50" customFormat="1">
      <c r="D350" s="197"/>
    </row>
    <row r="351" spans="4:4" s="50" customFormat="1">
      <c r="D351" s="197"/>
    </row>
    <row r="352" spans="4:4" s="50" customFormat="1">
      <c r="D352" s="197"/>
    </row>
    <row r="353" spans="4:4" s="50" customFormat="1">
      <c r="D353" s="197"/>
    </row>
    <row r="354" spans="4:4" s="50" customFormat="1">
      <c r="D354" s="197"/>
    </row>
    <row r="355" spans="4:4" s="50" customFormat="1">
      <c r="D355" s="197"/>
    </row>
    <row r="356" spans="4:4" s="50" customFormat="1">
      <c r="D356" s="197"/>
    </row>
    <row r="357" spans="4:4" s="50" customFormat="1">
      <c r="D357" s="197"/>
    </row>
    <row r="358" spans="4:4" s="50" customFormat="1">
      <c r="D358" s="197"/>
    </row>
    <row r="359" spans="4:4" s="50" customFormat="1">
      <c r="D359" s="197"/>
    </row>
    <row r="360" spans="4:4" s="50" customFormat="1">
      <c r="D360" s="197"/>
    </row>
    <row r="361" spans="4:4" s="50" customFormat="1">
      <c r="D361" s="197"/>
    </row>
    <row r="362" spans="4:4" s="50" customFormat="1">
      <c r="D362" s="197"/>
    </row>
    <row r="363" spans="4:4" s="50" customFormat="1">
      <c r="D363" s="197"/>
    </row>
    <row r="364" spans="4:4" s="50" customFormat="1">
      <c r="D364" s="197"/>
    </row>
    <row r="365" spans="4:4" s="50" customFormat="1">
      <c r="D365" s="197"/>
    </row>
    <row r="366" spans="4:4" s="50" customFormat="1">
      <c r="D366" s="197"/>
    </row>
    <row r="367" spans="4:4" s="50" customFormat="1">
      <c r="D367" s="197"/>
    </row>
    <row r="368" spans="4:4" s="50" customFormat="1">
      <c r="D368" s="197"/>
    </row>
    <row r="369" spans="4:4" s="50" customFormat="1">
      <c r="D369" s="197"/>
    </row>
    <row r="370" spans="4:4" s="50" customFormat="1">
      <c r="D370" s="197"/>
    </row>
    <row r="371" spans="4:4" s="50" customFormat="1">
      <c r="D371" s="197"/>
    </row>
    <row r="372" spans="4:4" s="50" customFormat="1">
      <c r="D372" s="197"/>
    </row>
    <row r="373" spans="4:4" s="50" customFormat="1">
      <c r="D373" s="197"/>
    </row>
    <row r="374" spans="4:4" s="50" customFormat="1">
      <c r="D374" s="197"/>
    </row>
    <row r="375" spans="4:4" s="50" customFormat="1">
      <c r="D375" s="197"/>
    </row>
    <row r="376" spans="4:4" s="50" customFormat="1">
      <c r="D376" s="197"/>
    </row>
    <row r="377" spans="4:4" s="50" customFormat="1">
      <c r="D377" s="197"/>
    </row>
    <row r="378" spans="4:4" s="50" customFormat="1">
      <c r="D378" s="197"/>
    </row>
    <row r="379" spans="4:4" s="50" customFormat="1">
      <c r="D379" s="197"/>
    </row>
    <row r="380" spans="4:4" s="50" customFormat="1">
      <c r="D380" s="197"/>
    </row>
    <row r="381" spans="4:4" s="50" customFormat="1">
      <c r="D381" s="197"/>
    </row>
    <row r="382" spans="4:4" s="50" customFormat="1">
      <c r="D382" s="197"/>
    </row>
    <row r="383" spans="4:4" s="50" customFormat="1">
      <c r="D383" s="197"/>
    </row>
    <row r="384" spans="4:4" s="50" customFormat="1">
      <c r="D384" s="197"/>
    </row>
    <row r="385" spans="4:4" s="50" customFormat="1">
      <c r="D385" s="197"/>
    </row>
    <row r="386" spans="4:4" s="50" customFormat="1">
      <c r="D386" s="197"/>
    </row>
    <row r="387" spans="4:4" s="50" customFormat="1">
      <c r="D387" s="197"/>
    </row>
    <row r="388" spans="4:4" s="50" customFormat="1">
      <c r="D388" s="197"/>
    </row>
    <row r="389" spans="4:4" s="50" customFormat="1">
      <c r="D389" s="197"/>
    </row>
    <row r="390" spans="4:4" s="50" customFormat="1">
      <c r="D390" s="197"/>
    </row>
    <row r="391" spans="4:4" s="50" customFormat="1">
      <c r="D391" s="197"/>
    </row>
    <row r="392" spans="4:4" s="50" customFormat="1">
      <c r="D392" s="197"/>
    </row>
    <row r="393" spans="4:4" s="50" customFormat="1">
      <c r="D393" s="197"/>
    </row>
    <row r="394" spans="4:4" s="50" customFormat="1">
      <c r="D394" s="197"/>
    </row>
    <row r="395" spans="4:4" s="50" customFormat="1">
      <c r="D395" s="197"/>
    </row>
    <row r="396" spans="4:4" s="50" customFormat="1">
      <c r="D396" s="197"/>
    </row>
    <row r="397" spans="4:4" s="50" customFormat="1">
      <c r="D397" s="197"/>
    </row>
    <row r="398" spans="4:4" s="50" customFormat="1">
      <c r="D398" s="197"/>
    </row>
    <row r="399" spans="4:4" s="50" customFormat="1">
      <c r="D399" s="197"/>
    </row>
    <row r="400" spans="4:4" s="50" customFormat="1">
      <c r="D400" s="197"/>
    </row>
    <row r="401" spans="4:4" s="50" customFormat="1">
      <c r="D401" s="197"/>
    </row>
    <row r="402" spans="4:4" s="50" customFormat="1">
      <c r="D402" s="197"/>
    </row>
    <row r="403" spans="4:4" s="50" customFormat="1">
      <c r="D403" s="197"/>
    </row>
    <row r="404" spans="4:4" s="50" customFormat="1">
      <c r="D404" s="197"/>
    </row>
    <row r="405" spans="4:4" s="50" customFormat="1">
      <c r="D405" s="197"/>
    </row>
    <row r="406" spans="4:4" s="50" customFormat="1">
      <c r="D406" s="197"/>
    </row>
    <row r="407" spans="4:4" s="50" customFormat="1">
      <c r="D407" s="197"/>
    </row>
    <row r="408" spans="4:4" s="50" customFormat="1">
      <c r="D408" s="197"/>
    </row>
    <row r="409" spans="4:4" s="50" customFormat="1">
      <c r="D409" s="197"/>
    </row>
    <row r="410" spans="4:4" s="50" customFormat="1">
      <c r="D410" s="197"/>
    </row>
    <row r="411" spans="4:4" s="50" customFormat="1">
      <c r="D411" s="197"/>
    </row>
    <row r="412" spans="4:4" s="50" customFormat="1">
      <c r="D412" s="197"/>
    </row>
    <row r="413" spans="4:4" s="50" customFormat="1">
      <c r="D413" s="197"/>
    </row>
    <row r="414" spans="4:4" s="50" customFormat="1">
      <c r="D414" s="197"/>
    </row>
    <row r="415" spans="4:4" s="50" customFormat="1">
      <c r="D415" s="197"/>
    </row>
    <row r="416" spans="4:4" s="50" customFormat="1">
      <c r="D416" s="197"/>
    </row>
    <row r="417" spans="4:4" s="50" customFormat="1">
      <c r="D417" s="197"/>
    </row>
    <row r="418" spans="4:4" s="50" customFormat="1">
      <c r="D418" s="197"/>
    </row>
    <row r="419" spans="4:4" s="50" customFormat="1">
      <c r="D419" s="197"/>
    </row>
    <row r="420" spans="4:4" s="50" customFormat="1">
      <c r="D420" s="197"/>
    </row>
    <row r="421" spans="4:4" s="50" customFormat="1">
      <c r="D421" s="197"/>
    </row>
    <row r="422" spans="4:4" s="50" customFormat="1">
      <c r="D422" s="197"/>
    </row>
    <row r="423" spans="4:4" s="50" customFormat="1">
      <c r="D423" s="197"/>
    </row>
    <row r="424" spans="4:4" s="50" customFormat="1">
      <c r="D424" s="197"/>
    </row>
    <row r="425" spans="4:4" s="50" customFormat="1">
      <c r="D425" s="197"/>
    </row>
    <row r="426" spans="4:4" s="50" customFormat="1">
      <c r="D426" s="197"/>
    </row>
    <row r="427" spans="4:4" s="50" customFormat="1">
      <c r="D427" s="197"/>
    </row>
    <row r="428" spans="4:4" s="50" customFormat="1">
      <c r="D428" s="197"/>
    </row>
    <row r="429" spans="4:4" s="50" customFormat="1">
      <c r="D429" s="197"/>
    </row>
    <row r="430" spans="4:4" s="50" customFormat="1">
      <c r="D430" s="197"/>
    </row>
    <row r="431" spans="4:4" s="50" customFormat="1">
      <c r="D431" s="197"/>
    </row>
    <row r="432" spans="4:4" s="50" customFormat="1">
      <c r="D432" s="197"/>
    </row>
    <row r="433" spans="4:4" s="50" customFormat="1">
      <c r="D433" s="197"/>
    </row>
    <row r="434" spans="4:4" s="50" customFormat="1">
      <c r="D434" s="197"/>
    </row>
    <row r="435" spans="4:4" s="50" customFormat="1">
      <c r="D435" s="197"/>
    </row>
    <row r="436" spans="4:4" s="50" customFormat="1">
      <c r="D436" s="197"/>
    </row>
    <row r="437" spans="4:4" s="50" customFormat="1">
      <c r="D437" s="197"/>
    </row>
    <row r="438" spans="4:4" s="50" customFormat="1">
      <c r="D438" s="197"/>
    </row>
    <row r="439" spans="4:4" s="50" customFormat="1">
      <c r="D439" s="197"/>
    </row>
    <row r="440" spans="4:4" s="50" customFormat="1">
      <c r="D440" s="197"/>
    </row>
    <row r="441" spans="4:4" s="50" customFormat="1">
      <c r="D441" s="197"/>
    </row>
    <row r="442" spans="4:4" s="50" customFormat="1">
      <c r="D442" s="197"/>
    </row>
    <row r="443" spans="4:4" s="50" customFormat="1">
      <c r="D443" s="197"/>
    </row>
    <row r="444" spans="4:4" s="50" customFormat="1">
      <c r="D444" s="197"/>
    </row>
    <row r="445" spans="4:4" s="50" customFormat="1">
      <c r="D445" s="197"/>
    </row>
    <row r="446" spans="4:4" s="50" customFormat="1">
      <c r="D446" s="197"/>
    </row>
    <row r="447" spans="4:4" s="50" customFormat="1">
      <c r="D447" s="197"/>
    </row>
    <row r="448" spans="4:4" s="50" customFormat="1">
      <c r="D448" s="197"/>
    </row>
    <row r="449" spans="4:4" s="50" customFormat="1">
      <c r="D449" s="197"/>
    </row>
    <row r="450" spans="4:4" s="50" customFormat="1">
      <c r="D450" s="197"/>
    </row>
    <row r="451" spans="4:4" s="50" customFormat="1">
      <c r="D451" s="197"/>
    </row>
    <row r="452" spans="4:4" s="50" customFormat="1">
      <c r="D452" s="197"/>
    </row>
    <row r="453" spans="4:4" s="50" customFormat="1">
      <c r="D453" s="197"/>
    </row>
    <row r="454" spans="4:4" s="50" customFormat="1">
      <c r="D454" s="197"/>
    </row>
    <row r="455" spans="4:4" s="50" customFormat="1">
      <c r="D455" s="197"/>
    </row>
    <row r="456" spans="4:4" s="50" customFormat="1">
      <c r="D456" s="197"/>
    </row>
    <row r="457" spans="4:4" s="50" customFormat="1">
      <c r="D457" s="197"/>
    </row>
    <row r="458" spans="4:4" s="50" customFormat="1">
      <c r="D458" s="197"/>
    </row>
    <row r="459" spans="4:4" s="50" customFormat="1">
      <c r="D459" s="197"/>
    </row>
    <row r="460" spans="4:4" s="50" customFormat="1">
      <c r="D460" s="197"/>
    </row>
    <row r="461" spans="4:4" s="50" customFormat="1">
      <c r="D461" s="197"/>
    </row>
    <row r="462" spans="4:4" s="50" customFormat="1">
      <c r="D462" s="197"/>
    </row>
    <row r="463" spans="4:4" s="50" customFormat="1">
      <c r="D463" s="197"/>
    </row>
    <row r="464" spans="4:4" s="50" customFormat="1">
      <c r="D464" s="197"/>
    </row>
    <row r="465" spans="4:4" s="50" customFormat="1">
      <c r="D465" s="197"/>
    </row>
    <row r="466" spans="4:4" s="50" customFormat="1">
      <c r="D466" s="197"/>
    </row>
    <row r="467" spans="4:4" s="50" customFormat="1">
      <c r="D467" s="197"/>
    </row>
    <row r="468" spans="4:4" s="50" customFormat="1">
      <c r="D468" s="197"/>
    </row>
    <row r="469" spans="4:4" s="50" customFormat="1">
      <c r="D469" s="197"/>
    </row>
    <row r="470" spans="4:4" s="50" customFormat="1">
      <c r="D470" s="197"/>
    </row>
    <row r="471" spans="4:4" s="50" customFormat="1">
      <c r="D471" s="197"/>
    </row>
    <row r="472" spans="4:4" s="50" customFormat="1">
      <c r="D472" s="197"/>
    </row>
    <row r="473" spans="4:4" s="50" customFormat="1">
      <c r="D473" s="197"/>
    </row>
    <row r="474" spans="4:4" s="50" customFormat="1">
      <c r="D474" s="197"/>
    </row>
    <row r="475" spans="4:4" s="50" customFormat="1">
      <c r="D475" s="197"/>
    </row>
    <row r="476" spans="4:4" s="50" customFormat="1">
      <c r="D476" s="197"/>
    </row>
    <row r="477" spans="4:4" s="50" customFormat="1">
      <c r="D477" s="197"/>
    </row>
    <row r="478" spans="4:4" s="50" customFormat="1">
      <c r="D478" s="197"/>
    </row>
    <row r="479" spans="4:4" s="50" customFormat="1">
      <c r="D479" s="197"/>
    </row>
    <row r="480" spans="4:4" s="50" customFormat="1">
      <c r="D480" s="197"/>
    </row>
    <row r="481" spans="4:4" s="50" customFormat="1">
      <c r="D481" s="197"/>
    </row>
    <row r="482" spans="4:4" s="50" customFormat="1">
      <c r="D482" s="197"/>
    </row>
    <row r="483" spans="4:4" s="50" customFormat="1">
      <c r="D483" s="197"/>
    </row>
    <row r="484" spans="4:4" s="50" customFormat="1">
      <c r="D484" s="197"/>
    </row>
    <row r="485" spans="4:4" s="50" customFormat="1">
      <c r="D485" s="197"/>
    </row>
    <row r="486" spans="4:4" s="50" customFormat="1">
      <c r="D486" s="197"/>
    </row>
    <row r="487" spans="4:4" s="50" customFormat="1">
      <c r="D487" s="197"/>
    </row>
    <row r="488" spans="4:4" s="50" customFormat="1">
      <c r="D488" s="197"/>
    </row>
    <row r="489" spans="4:4" s="50" customFormat="1">
      <c r="D489" s="197"/>
    </row>
    <row r="490" spans="4:4" s="50" customFormat="1">
      <c r="D490" s="197"/>
    </row>
    <row r="491" spans="4:4" s="50" customFormat="1">
      <c r="D491" s="197"/>
    </row>
    <row r="492" spans="4:4" s="50" customFormat="1">
      <c r="D492" s="197"/>
    </row>
    <row r="493" spans="4:4" s="50" customFormat="1">
      <c r="D493" s="197"/>
    </row>
    <row r="494" spans="4:4" s="50" customFormat="1">
      <c r="D494" s="197"/>
    </row>
    <row r="495" spans="4:4" s="50" customFormat="1">
      <c r="D495" s="197"/>
    </row>
    <row r="496" spans="4:4" s="50" customFormat="1">
      <c r="D496" s="197"/>
    </row>
    <row r="497" spans="4:4" s="50" customFormat="1">
      <c r="D497" s="197"/>
    </row>
    <row r="498" spans="4:4" s="50" customFormat="1">
      <c r="D498" s="197"/>
    </row>
    <row r="499" spans="4:4" s="50" customFormat="1">
      <c r="D499" s="197"/>
    </row>
    <row r="500" spans="4:4" s="50" customFormat="1">
      <c r="D500" s="197"/>
    </row>
    <row r="501" spans="4:4" s="50" customFormat="1">
      <c r="D501" s="197"/>
    </row>
    <row r="502" spans="4:4" s="50" customFormat="1">
      <c r="D502" s="197"/>
    </row>
    <row r="503" spans="4:4" s="50" customFormat="1">
      <c r="D503" s="197"/>
    </row>
    <row r="504" spans="4:4" s="50" customFormat="1">
      <c r="D504" s="197"/>
    </row>
    <row r="505" spans="4:4" s="50" customFormat="1">
      <c r="D505" s="197"/>
    </row>
    <row r="506" spans="4:4" s="50" customFormat="1">
      <c r="D506" s="197"/>
    </row>
    <row r="507" spans="4:4" s="50" customFormat="1">
      <c r="D507" s="197"/>
    </row>
    <row r="508" spans="4:4" s="50" customFormat="1">
      <c r="D508" s="197"/>
    </row>
    <row r="509" spans="4:4" s="50" customFormat="1">
      <c r="D509" s="197"/>
    </row>
    <row r="510" spans="4:4" s="50" customFormat="1">
      <c r="D510" s="197"/>
    </row>
    <row r="511" spans="4:4" s="50" customFormat="1">
      <c r="D511" s="197"/>
    </row>
    <row r="512" spans="4:4" s="50" customFormat="1">
      <c r="D512" s="197"/>
    </row>
    <row r="513" spans="4:4" s="50" customFormat="1">
      <c r="D513" s="197"/>
    </row>
    <row r="514" spans="4:4" s="50" customFormat="1">
      <c r="D514" s="197"/>
    </row>
    <row r="515" spans="4:4" s="50" customFormat="1">
      <c r="D515" s="197"/>
    </row>
    <row r="516" spans="4:4" s="50" customFormat="1">
      <c r="D516" s="197"/>
    </row>
    <row r="517" spans="4:4" s="50" customFormat="1">
      <c r="D517" s="197"/>
    </row>
    <row r="518" spans="4:4" s="50" customFormat="1">
      <c r="D518" s="197"/>
    </row>
    <row r="519" spans="4:4" s="50" customFormat="1">
      <c r="D519" s="197"/>
    </row>
    <row r="520" spans="4:4" s="50" customFormat="1">
      <c r="D520" s="197"/>
    </row>
    <row r="521" spans="4:4" s="50" customFormat="1">
      <c r="D521" s="197"/>
    </row>
    <row r="522" spans="4:4" s="50" customFormat="1">
      <c r="D522" s="197"/>
    </row>
    <row r="523" spans="4:4" s="50" customFormat="1">
      <c r="D523" s="197"/>
    </row>
    <row r="524" spans="4:4" s="50" customFormat="1">
      <c r="D524" s="197"/>
    </row>
    <row r="525" spans="4:4" s="50" customFormat="1">
      <c r="D525" s="197"/>
    </row>
    <row r="526" spans="4:4" s="50" customFormat="1">
      <c r="D526" s="197"/>
    </row>
    <row r="527" spans="4:4" s="50" customFormat="1">
      <c r="D527" s="197"/>
    </row>
    <row r="528" spans="4:4" s="50" customFormat="1">
      <c r="D528" s="197"/>
    </row>
    <row r="529" spans="4:4" s="50" customFormat="1">
      <c r="D529" s="197"/>
    </row>
    <row r="530" spans="4:4" s="50" customFormat="1">
      <c r="D530" s="197"/>
    </row>
    <row r="531" spans="4:4" s="50" customFormat="1">
      <c r="D531" s="197"/>
    </row>
    <row r="532" spans="4:4" s="50" customFormat="1">
      <c r="D532" s="197"/>
    </row>
    <row r="533" spans="4:4" s="50" customFormat="1">
      <c r="D533" s="197"/>
    </row>
    <row r="534" spans="4:4" s="50" customFormat="1">
      <c r="D534" s="197"/>
    </row>
    <row r="535" spans="4:4" s="50" customFormat="1">
      <c r="D535" s="197"/>
    </row>
    <row r="536" spans="4:4" s="50" customFormat="1">
      <c r="D536" s="197"/>
    </row>
    <row r="537" spans="4:4" s="50" customFormat="1">
      <c r="D537" s="197"/>
    </row>
    <row r="538" spans="4:4" s="50" customFormat="1">
      <c r="D538" s="197"/>
    </row>
    <row r="539" spans="4:4" s="50" customFormat="1">
      <c r="D539" s="197"/>
    </row>
    <row r="540" spans="4:4" s="50" customFormat="1">
      <c r="D540" s="197"/>
    </row>
    <row r="541" spans="4:4" s="50" customFormat="1">
      <c r="D541" s="197"/>
    </row>
    <row r="542" spans="4:4" s="50" customFormat="1">
      <c r="D542" s="197"/>
    </row>
    <row r="543" spans="4:4" s="50" customFormat="1">
      <c r="D543" s="197"/>
    </row>
    <row r="544" spans="4:4" s="50" customFormat="1">
      <c r="D544" s="197"/>
    </row>
    <row r="545" spans="4:4" s="50" customFormat="1">
      <c r="D545" s="197"/>
    </row>
    <row r="546" spans="4:4" s="50" customFormat="1">
      <c r="D546" s="197"/>
    </row>
    <row r="547" spans="4:4" s="50" customFormat="1">
      <c r="D547" s="197"/>
    </row>
    <row r="548" spans="4:4" s="50" customFormat="1">
      <c r="D548" s="197"/>
    </row>
    <row r="549" spans="4:4" s="50" customFormat="1">
      <c r="D549" s="197"/>
    </row>
    <row r="550" spans="4:4" s="50" customFormat="1">
      <c r="D550" s="197"/>
    </row>
    <row r="551" spans="4:4" s="50" customFormat="1">
      <c r="D551" s="197"/>
    </row>
    <row r="552" spans="4:4" s="50" customFormat="1">
      <c r="D552" s="197"/>
    </row>
    <row r="553" spans="4:4" s="50" customFormat="1">
      <c r="D553" s="197"/>
    </row>
    <row r="554" spans="4:4" s="50" customFormat="1">
      <c r="D554" s="197"/>
    </row>
    <row r="555" spans="4:4" s="50" customFormat="1">
      <c r="D555" s="197"/>
    </row>
    <row r="556" spans="4:4" s="50" customFormat="1">
      <c r="D556" s="197"/>
    </row>
    <row r="557" spans="4:4" s="50" customFormat="1">
      <c r="D557" s="197"/>
    </row>
    <row r="558" spans="4:4" s="50" customFormat="1">
      <c r="D558" s="197"/>
    </row>
    <row r="559" spans="4:4" s="50" customFormat="1">
      <c r="D559" s="197"/>
    </row>
    <row r="560" spans="4:4" s="50" customFormat="1">
      <c r="D560" s="197"/>
    </row>
    <row r="561" spans="4:4" s="50" customFormat="1">
      <c r="D561" s="197"/>
    </row>
    <row r="562" spans="4:4" s="50" customFormat="1">
      <c r="D562" s="197"/>
    </row>
    <row r="563" spans="4:4" s="50" customFormat="1">
      <c r="D563" s="197"/>
    </row>
    <row r="564" spans="4:4" s="50" customFormat="1">
      <c r="D564" s="197"/>
    </row>
    <row r="565" spans="4:4" s="50" customFormat="1">
      <c r="D565" s="197"/>
    </row>
    <row r="566" spans="4:4" s="50" customFormat="1">
      <c r="D566" s="197"/>
    </row>
    <row r="567" spans="4:4" s="50" customFormat="1">
      <c r="D567" s="197"/>
    </row>
    <row r="568" spans="4:4" s="50" customFormat="1">
      <c r="D568" s="197"/>
    </row>
    <row r="569" spans="4:4" s="50" customFormat="1">
      <c r="D569" s="197"/>
    </row>
    <row r="570" spans="4:4" s="50" customFormat="1">
      <c r="D570" s="197"/>
    </row>
    <row r="571" spans="4:4" s="50" customFormat="1">
      <c r="D571" s="197"/>
    </row>
    <row r="572" spans="4:4" s="50" customFormat="1">
      <c r="D572" s="197"/>
    </row>
    <row r="573" spans="4:4" s="50" customFormat="1">
      <c r="D573" s="197"/>
    </row>
    <row r="574" spans="4:4" s="50" customFormat="1">
      <c r="D574" s="197"/>
    </row>
    <row r="575" spans="4:4" s="50" customFormat="1">
      <c r="D575" s="197"/>
    </row>
    <row r="576" spans="4:4" s="50" customFormat="1">
      <c r="D576" s="197"/>
    </row>
    <row r="577" spans="4:4" s="50" customFormat="1">
      <c r="D577" s="197"/>
    </row>
    <row r="578" spans="4:4" s="50" customFormat="1">
      <c r="D578" s="197"/>
    </row>
    <row r="579" spans="4:4" s="50" customFormat="1">
      <c r="D579" s="197"/>
    </row>
    <row r="580" spans="4:4" s="50" customFormat="1">
      <c r="D580" s="197"/>
    </row>
    <row r="581" spans="4:4" s="50" customFormat="1">
      <c r="D581" s="197"/>
    </row>
    <row r="582" spans="4:4" s="50" customFormat="1">
      <c r="D582" s="197"/>
    </row>
    <row r="583" spans="4:4" s="50" customFormat="1">
      <c r="D583" s="197"/>
    </row>
    <row r="584" spans="4:4" s="50" customFormat="1">
      <c r="D584" s="197"/>
    </row>
    <row r="585" spans="4:4" s="50" customFormat="1">
      <c r="D585" s="197"/>
    </row>
    <row r="586" spans="4:4" s="50" customFormat="1">
      <c r="D586" s="197"/>
    </row>
    <row r="587" spans="4:4" s="50" customFormat="1">
      <c r="D587" s="197"/>
    </row>
    <row r="588" spans="4:4" s="50" customFormat="1">
      <c r="D588" s="197"/>
    </row>
    <row r="589" spans="4:4" s="50" customFormat="1">
      <c r="D589" s="197"/>
    </row>
    <row r="590" spans="4:4" s="50" customFormat="1">
      <c r="D590" s="197"/>
    </row>
    <row r="591" spans="4:4" s="50" customFormat="1">
      <c r="D591" s="197"/>
    </row>
    <row r="592" spans="4:4" s="50" customFormat="1">
      <c r="D592" s="197"/>
    </row>
    <row r="593" spans="1:4" s="50" customFormat="1">
      <c r="D593" s="197"/>
    </row>
    <row r="594" spans="1:4" s="50" customFormat="1">
      <c r="D594" s="197"/>
    </row>
    <row r="595" spans="1:4" s="50" customFormat="1">
      <c r="D595" s="197"/>
    </row>
    <row r="596" spans="1:4" s="50" customFormat="1">
      <c r="D596" s="197"/>
    </row>
    <row r="597" spans="1:4" s="50" customFormat="1">
      <c r="D597" s="197"/>
    </row>
    <row r="598" spans="1:4" s="50" customFormat="1">
      <c r="D598" s="197"/>
    </row>
    <row r="599" spans="1:4" s="50" customFormat="1">
      <c r="D599" s="197"/>
    </row>
    <row r="600" spans="1:4" s="50" customFormat="1">
      <c r="D600" s="197"/>
    </row>
    <row r="601" spans="1:4" s="50" customFormat="1">
      <c r="D601" s="197"/>
    </row>
    <row r="602" spans="1:4" s="50" customFormat="1">
      <c r="D602" s="197"/>
    </row>
    <row r="603" spans="1:4" s="50" customFormat="1">
      <c r="D603" s="197"/>
    </row>
    <row r="604" spans="1:4" s="50" customFormat="1">
      <c r="D604" s="197"/>
    </row>
    <row r="605" spans="1:4" s="50" customFormat="1">
      <c r="D605" s="197"/>
    </row>
    <row r="606" spans="1:4" s="50" customFormat="1">
      <c r="D606" s="197"/>
    </row>
    <row r="607" spans="1:4" s="50" customFormat="1">
      <c r="D607" s="197"/>
    </row>
    <row r="608" spans="1:4">
      <c r="A608" s="50"/>
      <c r="B608" s="50"/>
      <c r="C608" s="50"/>
      <c r="D608" s="197"/>
    </row>
    <row r="609" spans="1:4">
      <c r="A609" s="50"/>
      <c r="B609" s="50"/>
      <c r="C609" s="50"/>
      <c r="D609" s="197"/>
    </row>
    <row r="610" spans="1:4">
      <c r="A610" s="50"/>
      <c r="B610" s="50"/>
      <c r="C610" s="50"/>
      <c r="D610" s="197"/>
    </row>
    <row r="611" spans="1:4">
      <c r="A611" s="50"/>
      <c r="B611" s="50"/>
      <c r="C611" s="50"/>
      <c r="D611" s="197"/>
    </row>
    <row r="612" spans="1:4">
      <c r="A612" s="50"/>
      <c r="B612" s="50"/>
      <c r="C612" s="50"/>
      <c r="D612" s="197"/>
    </row>
    <row r="613" spans="1:4">
      <c r="A613" s="50"/>
      <c r="B613" s="50"/>
      <c r="C613" s="50"/>
      <c r="D613" s="197"/>
    </row>
    <row r="614" spans="1:4">
      <c r="A614" s="50"/>
      <c r="B614" s="50"/>
      <c r="C614" s="50"/>
      <c r="D614" s="197"/>
    </row>
    <row r="615" spans="1:4">
      <c r="A615" s="50"/>
      <c r="B615" s="50"/>
      <c r="C615" s="50"/>
      <c r="D615" s="197"/>
    </row>
    <row r="616" spans="1:4">
      <c r="A616" s="50"/>
      <c r="B616" s="50"/>
      <c r="C616" s="50"/>
      <c r="D616" s="197"/>
    </row>
    <row r="617" spans="1:4">
      <c r="A617" s="50"/>
      <c r="B617" s="50"/>
      <c r="C617" s="50"/>
      <c r="D617" s="197"/>
    </row>
    <row r="618" spans="1:4">
      <c r="A618" s="50"/>
      <c r="B618" s="50"/>
      <c r="C618" s="50"/>
      <c r="D618" s="197"/>
    </row>
    <row r="619" spans="1:4">
      <c r="A619" s="50"/>
      <c r="B619" s="50"/>
      <c r="C619" s="50"/>
      <c r="D619" s="197"/>
    </row>
    <row r="620" spans="1:4">
      <c r="A620" s="50"/>
      <c r="B620" s="50"/>
      <c r="C620" s="50"/>
      <c r="D620" s="197"/>
    </row>
    <row r="621" spans="1:4">
      <c r="A621" s="50"/>
      <c r="B621" s="50"/>
      <c r="C621" s="50"/>
      <c r="D621" s="197"/>
    </row>
    <row r="622" spans="1:4">
      <c r="A622" s="50"/>
      <c r="B622" s="50"/>
      <c r="C622" s="50"/>
      <c r="D622" s="197"/>
    </row>
    <row r="623" spans="1:4">
      <c r="A623" s="50"/>
      <c r="B623" s="50"/>
      <c r="C623" s="50"/>
      <c r="D623" s="197"/>
    </row>
  </sheetData>
  <mergeCells count="13">
    <mergeCell ref="E10:E11"/>
    <mergeCell ref="A7:D8"/>
    <mergeCell ref="A9:D9"/>
    <mergeCell ref="A10:A11"/>
    <mergeCell ref="B10:B11"/>
    <mergeCell ref="C10:C11"/>
    <mergeCell ref="D10:D11"/>
    <mergeCell ref="C1:D1"/>
    <mergeCell ref="A2:D2"/>
    <mergeCell ref="A3:D3"/>
    <mergeCell ref="A4:D4"/>
    <mergeCell ref="A5:B5"/>
    <mergeCell ref="C5:D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zoomScale="78" zoomScaleNormal="78" workbookViewId="0">
      <pane ySplit="11" topLeftCell="A125" activePane="bottomLeft" state="frozen"/>
      <selection pane="bottomLeft"/>
    </sheetView>
  </sheetViews>
  <sheetFormatPr defaultRowHeight="16.5"/>
  <cols>
    <col min="1" max="1" width="45.28515625" style="2" customWidth="1"/>
    <col min="2" max="2" width="13.28515625" style="2" customWidth="1"/>
    <col min="3" max="3" width="7" style="2" customWidth="1"/>
    <col min="4" max="5" width="11.28515625" style="2" customWidth="1"/>
    <col min="6" max="6" width="10" style="2" customWidth="1"/>
    <col min="7" max="7" width="7.28515625" style="2" customWidth="1"/>
    <col min="8" max="8" width="4.85546875" style="2" customWidth="1"/>
    <col min="9" max="9" width="3.42578125" style="2" customWidth="1"/>
    <col min="10" max="10" width="4.140625" style="2" customWidth="1"/>
    <col min="11" max="11" width="3.42578125" style="2" customWidth="1"/>
    <col min="12" max="16384" width="9.140625" style="2"/>
  </cols>
  <sheetData>
    <row r="1" spans="1:9">
      <c r="A1" s="2" t="s">
        <v>174</v>
      </c>
      <c r="C1" s="389" t="s">
        <v>167</v>
      </c>
      <c r="D1" s="389"/>
      <c r="E1" s="389"/>
    </row>
    <row r="2" spans="1:9">
      <c r="A2" s="389" t="s">
        <v>13</v>
      </c>
      <c r="B2" s="389"/>
      <c r="C2" s="389"/>
      <c r="D2" s="389"/>
      <c r="E2" s="389"/>
    </row>
    <row r="3" spans="1:9">
      <c r="A3" s="389" t="s">
        <v>18</v>
      </c>
      <c r="B3" s="389"/>
      <c r="C3" s="389"/>
      <c r="D3" s="389"/>
      <c r="E3" s="389"/>
    </row>
    <row r="4" spans="1:9">
      <c r="A4" s="389" t="s">
        <v>161</v>
      </c>
      <c r="B4" s="389"/>
      <c r="C4" s="389"/>
      <c r="D4" s="389"/>
      <c r="E4" s="389"/>
    </row>
    <row r="5" spans="1:9">
      <c r="A5" s="389"/>
      <c r="B5" s="389"/>
      <c r="C5" s="389" t="s">
        <v>185</v>
      </c>
      <c r="D5" s="389"/>
      <c r="E5" s="406"/>
    </row>
    <row r="6" spans="1:9" ht="12.75" customHeight="1">
      <c r="A6" s="305" t="s">
        <v>174</v>
      </c>
    </row>
    <row r="7" spans="1:9">
      <c r="A7" s="412" t="s">
        <v>427</v>
      </c>
      <c r="B7" s="412"/>
      <c r="C7" s="412"/>
      <c r="D7" s="412"/>
      <c r="E7" s="52"/>
      <c r="F7" s="52"/>
      <c r="G7" s="50"/>
    </row>
    <row r="8" spans="1:9" ht="52.5" customHeight="1">
      <c r="A8" s="412"/>
      <c r="B8" s="412"/>
      <c r="C8" s="412"/>
      <c r="D8" s="412"/>
      <c r="E8" s="52"/>
      <c r="F8" s="52"/>
    </row>
    <row r="9" spans="1:9">
      <c r="A9" s="421"/>
      <c r="B9" s="421"/>
      <c r="C9" s="421"/>
      <c r="D9" s="421"/>
      <c r="E9" s="52"/>
      <c r="F9" s="52"/>
    </row>
    <row r="10" spans="1:9" ht="12.75" customHeight="1">
      <c r="A10" s="416" t="s">
        <v>2</v>
      </c>
      <c r="B10" s="416" t="s">
        <v>57</v>
      </c>
      <c r="C10" s="416" t="s">
        <v>58</v>
      </c>
      <c r="D10" s="419" t="s">
        <v>372</v>
      </c>
      <c r="E10" s="419" t="s">
        <v>421</v>
      </c>
      <c r="F10" s="420"/>
    </row>
    <row r="11" spans="1:9" ht="51" customHeight="1">
      <c r="A11" s="417"/>
      <c r="B11" s="417"/>
      <c r="C11" s="417"/>
      <c r="D11" s="419"/>
      <c r="E11" s="419"/>
      <c r="F11" s="420"/>
      <c r="G11" s="190"/>
      <c r="H11" s="190"/>
      <c r="I11" s="190"/>
    </row>
    <row r="12" spans="1:9" ht="51.75" customHeight="1">
      <c r="A12" s="254" t="s">
        <v>59</v>
      </c>
      <c r="B12" s="255" t="s">
        <v>202</v>
      </c>
      <c r="C12" s="256"/>
      <c r="D12" s="257">
        <f>D13+D19+D25</f>
        <v>937278.76</v>
      </c>
      <c r="E12" s="257">
        <f>E13+E19+E25</f>
        <v>807967.88</v>
      </c>
      <c r="F12" s="206"/>
    </row>
    <row r="13" spans="1:9" ht="63.75" customHeight="1">
      <c r="A13" s="104" t="s">
        <v>60</v>
      </c>
      <c r="B13" s="258" t="s">
        <v>203</v>
      </c>
      <c r="C13" s="259"/>
      <c r="D13" s="260">
        <f t="shared" ref="D13:E15" si="0">D14</f>
        <v>580408.4</v>
      </c>
      <c r="E13" s="260">
        <f>E14+E17</f>
        <v>500000</v>
      </c>
      <c r="F13" s="200"/>
    </row>
    <row r="14" spans="1:9" ht="67.5" customHeight="1">
      <c r="A14" s="104" t="s">
        <v>287</v>
      </c>
      <c r="B14" s="258" t="s">
        <v>215</v>
      </c>
      <c r="C14" s="259"/>
      <c r="D14" s="260">
        <f t="shared" si="0"/>
        <v>580408.4</v>
      </c>
      <c r="E14" s="260">
        <f t="shared" si="0"/>
        <v>0</v>
      </c>
      <c r="F14" s="200"/>
    </row>
    <row r="15" spans="1:9" ht="70.5" customHeight="1">
      <c r="A15" s="261" t="s">
        <v>61</v>
      </c>
      <c r="B15" s="250" t="s">
        <v>204</v>
      </c>
      <c r="C15" s="250"/>
      <c r="D15" s="260">
        <f t="shared" si="0"/>
        <v>580408.4</v>
      </c>
      <c r="E15" s="260">
        <f t="shared" si="0"/>
        <v>0</v>
      </c>
      <c r="F15" s="200"/>
    </row>
    <row r="16" spans="1:9" ht="36.75" customHeight="1">
      <c r="A16" s="261" t="s">
        <v>76</v>
      </c>
      <c r="B16" s="250"/>
      <c r="C16" s="250">
        <v>500</v>
      </c>
      <c r="D16" s="260">
        <v>580408.4</v>
      </c>
      <c r="E16" s="260">
        <v>0</v>
      </c>
      <c r="F16" s="200"/>
    </row>
    <row r="17" spans="1:6" ht="67.5" customHeight="1">
      <c r="A17" s="261" t="s">
        <v>441</v>
      </c>
      <c r="B17" s="250" t="s">
        <v>442</v>
      </c>
      <c r="C17" s="250"/>
      <c r="D17" s="260">
        <f>D18</f>
        <v>0</v>
      </c>
      <c r="E17" s="260">
        <f>E18</f>
        <v>500000</v>
      </c>
      <c r="F17" s="59"/>
    </row>
    <row r="18" spans="1:6" ht="46.5" customHeight="1">
      <c r="A18" s="261" t="s">
        <v>77</v>
      </c>
      <c r="B18" s="250"/>
      <c r="C18" s="250">
        <v>200</v>
      </c>
      <c r="D18" s="260">
        <v>0</v>
      </c>
      <c r="E18" s="260">
        <v>500000</v>
      </c>
      <c r="F18" s="59"/>
    </row>
    <row r="19" spans="1:6" ht="66" customHeight="1">
      <c r="A19" s="104" t="s">
        <v>62</v>
      </c>
      <c r="B19" s="258" t="s">
        <v>205</v>
      </c>
      <c r="C19" s="259"/>
      <c r="D19" s="260">
        <f>D20</f>
        <v>296666.83</v>
      </c>
      <c r="E19" s="260">
        <f>E23</f>
        <v>250000</v>
      </c>
      <c r="F19" s="200"/>
    </row>
    <row r="20" spans="1:6" ht="45" customHeight="1">
      <c r="A20" s="104" t="s">
        <v>288</v>
      </c>
      <c r="B20" s="258" t="s">
        <v>216</v>
      </c>
      <c r="C20" s="259"/>
      <c r="D20" s="260">
        <f>D21</f>
        <v>296666.83</v>
      </c>
      <c r="E20" s="260">
        <f>E21</f>
        <v>0</v>
      </c>
      <c r="F20" s="200"/>
    </row>
    <row r="21" spans="1:6" ht="100.5" customHeight="1">
      <c r="A21" s="261" t="s">
        <v>63</v>
      </c>
      <c r="B21" s="256" t="s">
        <v>206</v>
      </c>
      <c r="C21" s="259"/>
      <c r="D21" s="260">
        <f>D22</f>
        <v>296666.83</v>
      </c>
      <c r="E21" s="260">
        <f>E22</f>
        <v>0</v>
      </c>
      <c r="F21" s="200"/>
    </row>
    <row r="22" spans="1:6" ht="51" customHeight="1">
      <c r="A22" s="261" t="s">
        <v>76</v>
      </c>
      <c r="B22" s="250"/>
      <c r="C22" s="250">
        <v>500</v>
      </c>
      <c r="D22" s="260">
        <v>296666.83</v>
      </c>
      <c r="E22" s="260">
        <v>0</v>
      </c>
      <c r="F22" s="200"/>
    </row>
    <row r="23" spans="1:6" ht="111.75" customHeight="1">
      <c r="A23" s="261" t="s">
        <v>443</v>
      </c>
      <c r="B23" s="256" t="s">
        <v>444</v>
      </c>
      <c r="C23" s="259"/>
      <c r="D23" s="260">
        <v>0</v>
      </c>
      <c r="E23" s="260">
        <f>E24</f>
        <v>250000</v>
      </c>
      <c r="F23" s="59"/>
    </row>
    <row r="24" spans="1:6" ht="34.5" customHeight="1">
      <c r="A24" s="261" t="s">
        <v>77</v>
      </c>
      <c r="B24" s="250"/>
      <c r="C24" s="250">
        <v>200</v>
      </c>
      <c r="D24" s="260">
        <v>0</v>
      </c>
      <c r="E24" s="260">
        <v>250000</v>
      </c>
      <c r="F24" s="59"/>
    </row>
    <row r="25" spans="1:6" ht="32.25" customHeight="1">
      <c r="A25" s="104" t="s">
        <v>64</v>
      </c>
      <c r="B25" s="258" t="s">
        <v>207</v>
      </c>
      <c r="C25" s="259"/>
      <c r="D25" s="260">
        <f>D26</f>
        <v>60203.53</v>
      </c>
      <c r="E25" s="260">
        <f>E27+E29</f>
        <v>57967.88</v>
      </c>
      <c r="F25" s="59"/>
    </row>
    <row r="26" spans="1:6" ht="104.25" customHeight="1">
      <c r="A26" s="104" t="s">
        <v>289</v>
      </c>
      <c r="B26" s="258" t="s">
        <v>217</v>
      </c>
      <c r="C26" s="259"/>
      <c r="D26" s="260">
        <f>D27</f>
        <v>60203.53</v>
      </c>
      <c r="E26" s="260">
        <f>E27</f>
        <v>0</v>
      </c>
      <c r="F26" s="59"/>
    </row>
    <row r="27" spans="1:6" ht="74.25" customHeight="1">
      <c r="A27" s="261" t="s">
        <v>65</v>
      </c>
      <c r="B27" s="256" t="s">
        <v>208</v>
      </c>
      <c r="C27" s="259"/>
      <c r="D27" s="260">
        <f>D28</f>
        <v>60203.53</v>
      </c>
      <c r="E27" s="260">
        <f>E28</f>
        <v>0</v>
      </c>
      <c r="F27" s="59"/>
    </row>
    <row r="28" spans="1:6" ht="48" customHeight="1">
      <c r="A28" s="261" t="s">
        <v>76</v>
      </c>
      <c r="B28" s="250"/>
      <c r="C28" s="250">
        <v>500</v>
      </c>
      <c r="D28" s="260">
        <v>60203.53</v>
      </c>
      <c r="E28" s="262">
        <v>0</v>
      </c>
      <c r="F28" s="59"/>
    </row>
    <row r="29" spans="1:6" ht="63" customHeight="1">
      <c r="A29" s="261" t="s">
        <v>445</v>
      </c>
      <c r="B29" s="256" t="s">
        <v>446</v>
      </c>
      <c r="C29" s="259"/>
      <c r="D29" s="260">
        <f>D30</f>
        <v>0</v>
      </c>
      <c r="E29" s="260">
        <f>E30</f>
        <v>57967.88</v>
      </c>
      <c r="F29" s="59"/>
    </row>
    <row r="30" spans="1:6" ht="48.75" customHeight="1">
      <c r="A30" s="261" t="s">
        <v>77</v>
      </c>
      <c r="B30" s="250"/>
      <c r="C30" s="250">
        <v>200</v>
      </c>
      <c r="D30" s="260">
        <v>0</v>
      </c>
      <c r="E30" s="262">
        <v>57967.88</v>
      </c>
      <c r="F30" s="59"/>
    </row>
    <row r="31" spans="1:6" ht="60" customHeight="1">
      <c r="A31" s="254" t="s">
        <v>66</v>
      </c>
      <c r="B31" s="255" t="s">
        <v>209</v>
      </c>
      <c r="C31" s="259"/>
      <c r="D31" s="260">
        <f>D32</f>
        <v>82851.72</v>
      </c>
      <c r="E31" s="260">
        <f t="shared" ref="D31:E34" si="1">E32</f>
        <v>80000</v>
      </c>
      <c r="F31" s="59"/>
    </row>
    <row r="32" spans="1:6" ht="55.5" customHeight="1">
      <c r="A32" s="104" t="s">
        <v>67</v>
      </c>
      <c r="B32" s="258" t="s">
        <v>210</v>
      </c>
      <c r="C32" s="259"/>
      <c r="D32" s="260">
        <f>D33</f>
        <v>82851.72</v>
      </c>
      <c r="E32" s="260">
        <f>E33</f>
        <v>80000</v>
      </c>
      <c r="F32" s="59"/>
    </row>
    <row r="33" spans="1:6" ht="40.5" customHeight="1">
      <c r="A33" s="104" t="s">
        <v>290</v>
      </c>
      <c r="B33" s="258" t="s">
        <v>218</v>
      </c>
      <c r="C33" s="259"/>
      <c r="D33" s="260">
        <f>D34</f>
        <v>82851.72</v>
      </c>
      <c r="E33" s="260">
        <f>E36</f>
        <v>80000</v>
      </c>
      <c r="F33" s="59"/>
    </row>
    <row r="34" spans="1:6" ht="63.75" customHeight="1">
      <c r="A34" s="261" t="s">
        <v>412</v>
      </c>
      <c r="B34" s="256" t="s">
        <v>211</v>
      </c>
      <c r="C34" s="259"/>
      <c r="D34" s="260">
        <f t="shared" si="1"/>
        <v>82851.72</v>
      </c>
      <c r="E34" s="260">
        <f t="shared" si="1"/>
        <v>0</v>
      </c>
      <c r="F34" s="59"/>
    </row>
    <row r="35" spans="1:6" ht="39.75" customHeight="1">
      <c r="A35" s="261" t="s">
        <v>76</v>
      </c>
      <c r="B35" s="250"/>
      <c r="C35" s="250">
        <v>500</v>
      </c>
      <c r="D35" s="260">
        <v>82851.72</v>
      </c>
      <c r="E35" s="262">
        <v>0</v>
      </c>
      <c r="F35" s="59"/>
    </row>
    <row r="36" spans="1:6" ht="67.5" customHeight="1">
      <c r="A36" s="261" t="s">
        <v>447</v>
      </c>
      <c r="B36" s="256" t="s">
        <v>448</v>
      </c>
      <c r="C36" s="259"/>
      <c r="D36" s="260">
        <f t="shared" ref="D36:E36" si="2">D37</f>
        <v>0</v>
      </c>
      <c r="E36" s="260">
        <f t="shared" si="2"/>
        <v>80000</v>
      </c>
      <c r="F36" s="59"/>
    </row>
    <row r="37" spans="1:6" ht="50.25" customHeight="1">
      <c r="A37" s="261" t="s">
        <v>77</v>
      </c>
      <c r="B37" s="250"/>
      <c r="C37" s="250">
        <v>200</v>
      </c>
      <c r="D37" s="260">
        <v>0</v>
      </c>
      <c r="E37" s="262">
        <v>80000</v>
      </c>
      <c r="F37" s="59"/>
    </row>
    <row r="38" spans="1:6" ht="61.5" customHeight="1">
      <c r="A38" s="254" t="s">
        <v>69</v>
      </c>
      <c r="B38" s="255" t="s">
        <v>212</v>
      </c>
      <c r="C38" s="259"/>
      <c r="D38" s="260">
        <f>D39</f>
        <v>239474.62</v>
      </c>
      <c r="E38" s="260">
        <f>E39</f>
        <v>400000</v>
      </c>
      <c r="F38" s="59"/>
    </row>
    <row r="39" spans="1:6" ht="71.25" customHeight="1">
      <c r="A39" s="253" t="s">
        <v>70</v>
      </c>
      <c r="B39" s="104" t="s">
        <v>214</v>
      </c>
      <c r="C39" s="259"/>
      <c r="D39" s="260">
        <f>D41+D43</f>
        <v>239474.62</v>
      </c>
      <c r="E39" s="260">
        <f>E41+E43</f>
        <v>400000</v>
      </c>
      <c r="F39" s="59"/>
    </row>
    <row r="40" spans="1:6" ht="69" customHeight="1">
      <c r="A40" s="253" t="s">
        <v>219</v>
      </c>
      <c r="B40" s="104" t="s">
        <v>220</v>
      </c>
      <c r="C40" s="259"/>
      <c r="D40" s="260">
        <f>D41</f>
        <v>139474.62</v>
      </c>
      <c r="E40" s="260">
        <f>E41</f>
        <v>300000</v>
      </c>
      <c r="F40" s="59"/>
    </row>
    <row r="41" spans="1:6" ht="45.75" customHeight="1">
      <c r="A41" s="253" t="s">
        <v>284</v>
      </c>
      <c r="B41" s="256" t="s">
        <v>213</v>
      </c>
      <c r="C41" s="259"/>
      <c r="D41" s="260">
        <f>D42</f>
        <v>139474.62</v>
      </c>
      <c r="E41" s="262">
        <f>E42</f>
        <v>300000</v>
      </c>
      <c r="F41" s="59"/>
    </row>
    <row r="42" spans="1:6" ht="32.25" customHeight="1">
      <c r="A42" s="261" t="s">
        <v>77</v>
      </c>
      <c r="B42" s="250"/>
      <c r="C42" s="250">
        <v>200</v>
      </c>
      <c r="D42" s="260">
        <v>139474.62</v>
      </c>
      <c r="E42" s="262">
        <v>300000</v>
      </c>
      <c r="F42" s="59"/>
    </row>
    <row r="43" spans="1:6" ht="58.5" customHeight="1">
      <c r="A43" s="243" t="s">
        <v>449</v>
      </c>
      <c r="B43" s="45" t="s">
        <v>450</v>
      </c>
      <c r="C43" s="61"/>
      <c r="D43" s="300">
        <f>D44</f>
        <v>100000</v>
      </c>
      <c r="E43" s="297">
        <f>E44</f>
        <v>100000</v>
      </c>
      <c r="F43" s="50"/>
    </row>
    <row r="44" spans="1:6" ht="47.25" customHeight="1">
      <c r="A44" s="243" t="s">
        <v>78</v>
      </c>
      <c r="B44" s="45"/>
      <c r="C44" s="61">
        <v>200</v>
      </c>
      <c r="D44" s="300">
        <v>100000</v>
      </c>
      <c r="E44" s="366">
        <v>100000</v>
      </c>
      <c r="F44" s="50"/>
    </row>
    <row r="45" spans="1:6" ht="55.5" customHeight="1">
      <c r="A45" s="263" t="s">
        <v>105</v>
      </c>
      <c r="B45" s="264" t="s">
        <v>221</v>
      </c>
      <c r="C45" s="259"/>
      <c r="D45" s="260">
        <f t="shared" ref="D45" si="3">D46</f>
        <v>472000</v>
      </c>
      <c r="E45" s="260">
        <f>E46+E47</f>
        <v>472000</v>
      </c>
      <c r="F45" s="59"/>
    </row>
    <row r="46" spans="1:6" ht="66.75" customHeight="1">
      <c r="A46" s="265" t="s">
        <v>72</v>
      </c>
      <c r="B46" s="266" t="s">
        <v>222</v>
      </c>
      <c r="C46" s="259"/>
      <c r="D46" s="260">
        <f>D49+D52+D47</f>
        <v>472000</v>
      </c>
      <c r="E46" s="260">
        <f>E49+E52</f>
        <v>372000</v>
      </c>
      <c r="F46" s="59"/>
    </row>
    <row r="47" spans="1:6" ht="23.25" customHeight="1">
      <c r="A47" s="246" t="s">
        <v>436</v>
      </c>
      <c r="B47" s="44" t="s">
        <v>437</v>
      </c>
      <c r="C47" s="65"/>
      <c r="D47" s="296">
        <f>D48</f>
        <v>100000</v>
      </c>
      <c r="E47" s="297">
        <f>E48</f>
        <v>100000</v>
      </c>
      <c r="F47" s="59"/>
    </row>
    <row r="48" spans="1:6" ht="54.75" customHeight="1">
      <c r="A48" s="246" t="s">
        <v>296</v>
      </c>
      <c r="B48" s="44" t="s">
        <v>438</v>
      </c>
      <c r="C48" s="65"/>
      <c r="D48" s="296">
        <v>100000</v>
      </c>
      <c r="E48" s="297">
        <v>100000</v>
      </c>
      <c r="F48" s="59"/>
    </row>
    <row r="49" spans="1:9" ht="92.25" customHeight="1">
      <c r="A49" s="261" t="s">
        <v>223</v>
      </c>
      <c r="B49" s="250" t="s">
        <v>224</v>
      </c>
      <c r="C49" s="265"/>
      <c r="D49" s="267">
        <f>D50</f>
        <v>80000</v>
      </c>
      <c r="E49" s="262">
        <f>E50</f>
        <v>80000</v>
      </c>
      <c r="F49" s="59"/>
    </row>
    <row r="50" spans="1:9" ht="51.75" customHeight="1">
      <c r="A50" s="261" t="s">
        <v>296</v>
      </c>
      <c r="B50" s="250" t="s">
        <v>227</v>
      </c>
      <c r="C50" s="265"/>
      <c r="D50" s="267">
        <f>D51</f>
        <v>80000</v>
      </c>
      <c r="E50" s="262">
        <f>E51</f>
        <v>80000</v>
      </c>
      <c r="F50" s="59"/>
    </row>
    <row r="51" spans="1:9" ht="51.75" customHeight="1">
      <c r="A51" s="261" t="s">
        <v>77</v>
      </c>
      <c r="B51" s="250"/>
      <c r="C51" s="265">
        <v>200</v>
      </c>
      <c r="D51" s="267">
        <v>80000</v>
      </c>
      <c r="E51" s="262">
        <v>80000</v>
      </c>
      <c r="F51" s="59"/>
    </row>
    <row r="52" spans="1:9" ht="83.25" customHeight="1">
      <c r="A52" s="261" t="s">
        <v>225</v>
      </c>
      <c r="B52" s="250" t="s">
        <v>226</v>
      </c>
      <c r="C52" s="265"/>
      <c r="D52" s="267">
        <f>D53</f>
        <v>292000</v>
      </c>
      <c r="E52" s="262">
        <f>E53</f>
        <v>292000</v>
      </c>
      <c r="F52" s="59"/>
      <c r="G52" s="50"/>
      <c r="H52" s="50"/>
      <c r="I52" s="50"/>
    </row>
    <row r="53" spans="1:9" ht="50.25" customHeight="1">
      <c r="A53" s="261" t="s">
        <v>296</v>
      </c>
      <c r="B53" s="250" t="s">
        <v>228</v>
      </c>
      <c r="C53" s="268"/>
      <c r="D53" s="267">
        <f>D54</f>
        <v>292000</v>
      </c>
      <c r="E53" s="262">
        <f>E54</f>
        <v>292000</v>
      </c>
      <c r="F53" s="59"/>
      <c r="G53" s="50"/>
      <c r="H53" s="50"/>
      <c r="I53" s="50"/>
    </row>
    <row r="54" spans="1:9" ht="53.25" customHeight="1">
      <c r="A54" s="261" t="s">
        <v>77</v>
      </c>
      <c r="B54" s="250"/>
      <c r="C54" s="265">
        <v>200</v>
      </c>
      <c r="D54" s="267">
        <v>292000</v>
      </c>
      <c r="E54" s="262">
        <v>292000</v>
      </c>
      <c r="F54" s="57"/>
      <c r="G54" s="50"/>
      <c r="H54" s="50"/>
      <c r="I54" s="50"/>
    </row>
    <row r="55" spans="1:9" ht="51.75" customHeight="1">
      <c r="A55" s="254" t="s">
        <v>73</v>
      </c>
      <c r="B55" s="255" t="s">
        <v>229</v>
      </c>
      <c r="C55" s="269"/>
      <c r="D55" s="262">
        <f>D56+D60</f>
        <v>324475.84999999998</v>
      </c>
      <c r="E55" s="262">
        <f>E56+E60</f>
        <v>418500.27999999997</v>
      </c>
      <c r="F55" s="57"/>
      <c r="G55" s="50"/>
      <c r="H55" s="50"/>
      <c r="I55" s="50"/>
    </row>
    <row r="56" spans="1:9" ht="72" customHeight="1">
      <c r="A56" s="271" t="s">
        <v>75</v>
      </c>
      <c r="B56" s="258" t="s">
        <v>231</v>
      </c>
      <c r="C56" s="270"/>
      <c r="D56" s="262">
        <f t="shared" ref="D56:E57" si="4">D57</f>
        <v>10349.86</v>
      </c>
      <c r="E56" s="262">
        <f t="shared" si="4"/>
        <v>6209.92</v>
      </c>
      <c r="F56" s="57"/>
    </row>
    <row r="57" spans="1:9" ht="104.25" customHeight="1">
      <c r="A57" s="250" t="s">
        <v>291</v>
      </c>
      <c r="B57" s="258" t="s">
        <v>234</v>
      </c>
      <c r="C57" s="270" t="s">
        <v>174</v>
      </c>
      <c r="D57" s="262">
        <f t="shared" si="4"/>
        <v>10349.86</v>
      </c>
      <c r="E57" s="262">
        <f t="shared" si="4"/>
        <v>6209.92</v>
      </c>
      <c r="F57" s="57"/>
    </row>
    <row r="58" spans="1:9" ht="53.25" customHeight="1">
      <c r="A58" s="253" t="s">
        <v>408</v>
      </c>
      <c r="B58" s="256" t="s">
        <v>451</v>
      </c>
      <c r="C58" s="270"/>
      <c r="D58" s="262">
        <f>D59</f>
        <v>10349.86</v>
      </c>
      <c r="E58" s="262">
        <f>E59</f>
        <v>6209.92</v>
      </c>
      <c r="F58" s="59"/>
    </row>
    <row r="59" spans="1:9" ht="38.25" customHeight="1">
      <c r="A59" s="250" t="s">
        <v>232</v>
      </c>
      <c r="B59" s="250"/>
      <c r="C59" s="250">
        <v>300</v>
      </c>
      <c r="D59" s="262">
        <v>10349.86</v>
      </c>
      <c r="E59" s="262">
        <v>6209.92</v>
      </c>
      <c r="F59" s="59"/>
      <c r="G59" s="50"/>
      <c r="H59" s="50"/>
      <c r="I59" s="50"/>
    </row>
    <row r="60" spans="1:9" ht="71.25" customHeight="1">
      <c r="A60" s="249" t="s">
        <v>235</v>
      </c>
      <c r="B60" s="229" t="s">
        <v>236</v>
      </c>
      <c r="C60" s="61"/>
      <c r="D60" s="297">
        <f t="shared" ref="D60:E61" si="5">D61</f>
        <v>314125.99</v>
      </c>
      <c r="E60" s="297">
        <f t="shared" si="5"/>
        <v>412290.36</v>
      </c>
      <c r="F60" s="59"/>
    </row>
    <row r="61" spans="1:9" ht="91.5" customHeight="1">
      <c r="A61" s="250" t="s">
        <v>292</v>
      </c>
      <c r="B61" s="1" t="s">
        <v>237</v>
      </c>
      <c r="C61" s="61"/>
      <c r="D61" s="297">
        <f t="shared" si="5"/>
        <v>314125.99</v>
      </c>
      <c r="E61" s="297">
        <f t="shared" si="5"/>
        <v>412290.36</v>
      </c>
      <c r="F61" s="59"/>
    </row>
    <row r="62" spans="1:9" ht="71.25" customHeight="1">
      <c r="A62" s="247" t="s">
        <v>238</v>
      </c>
      <c r="B62" s="207" t="s">
        <v>327</v>
      </c>
      <c r="C62" s="61"/>
      <c r="D62" s="297">
        <v>314125.99</v>
      </c>
      <c r="E62" s="297">
        <v>412290.36</v>
      </c>
      <c r="F62" s="59"/>
    </row>
    <row r="63" spans="1:9" ht="39" customHeight="1">
      <c r="A63" s="239" t="s">
        <v>232</v>
      </c>
      <c r="B63" s="60"/>
      <c r="C63" s="61">
        <v>300</v>
      </c>
      <c r="D63" s="297">
        <v>314125.99</v>
      </c>
      <c r="E63" s="297">
        <v>41229.360000000001</v>
      </c>
      <c r="F63" s="59"/>
    </row>
    <row r="64" spans="1:9" ht="62.25" customHeight="1">
      <c r="A64" s="254" t="s">
        <v>79</v>
      </c>
      <c r="B64" s="255" t="s">
        <v>239</v>
      </c>
      <c r="C64" s="270"/>
      <c r="D64" s="262">
        <f>D65</f>
        <v>4979140</v>
      </c>
      <c r="E64" s="262">
        <f>E65</f>
        <v>2386000</v>
      </c>
      <c r="F64" s="59"/>
    </row>
    <row r="65" spans="1:9" ht="59.25" customHeight="1">
      <c r="A65" s="104" t="s">
        <v>80</v>
      </c>
      <c r="B65" s="258" t="s">
        <v>240</v>
      </c>
      <c r="C65" s="270"/>
      <c r="D65" s="262">
        <f>D66</f>
        <v>4979140</v>
      </c>
      <c r="E65" s="262">
        <f>E66</f>
        <v>2386000</v>
      </c>
      <c r="F65" s="59"/>
    </row>
    <row r="66" spans="1:9" ht="61.5" customHeight="1">
      <c r="A66" s="104" t="s">
        <v>242</v>
      </c>
      <c r="B66" s="258" t="s">
        <v>243</v>
      </c>
      <c r="C66" s="270"/>
      <c r="D66" s="262">
        <f>D69+D67</f>
        <v>4979140</v>
      </c>
      <c r="E66" s="262">
        <f>E69+E67</f>
        <v>2386000</v>
      </c>
      <c r="F66" s="59"/>
    </row>
    <row r="67" spans="1:9" ht="61.5" customHeight="1">
      <c r="A67" s="21" t="s">
        <v>242</v>
      </c>
      <c r="B67" s="39" t="s">
        <v>244</v>
      </c>
      <c r="C67" s="74"/>
      <c r="D67" s="297">
        <f>D68</f>
        <v>2593140</v>
      </c>
      <c r="E67" s="297">
        <f>E68</f>
        <v>0</v>
      </c>
      <c r="F67" s="59"/>
    </row>
    <row r="68" spans="1:9" ht="56.25" customHeight="1">
      <c r="A68" s="251" t="s">
        <v>77</v>
      </c>
      <c r="B68" s="230"/>
      <c r="C68" s="231" t="s">
        <v>192</v>
      </c>
      <c r="D68" s="300">
        <v>2593140</v>
      </c>
      <c r="E68" s="297">
        <v>0</v>
      </c>
      <c r="F68" s="59"/>
    </row>
    <row r="69" spans="1:9" ht="48.75" customHeight="1">
      <c r="A69" s="104" t="s">
        <v>247</v>
      </c>
      <c r="B69" s="258" t="s">
        <v>248</v>
      </c>
      <c r="C69" s="276"/>
      <c r="D69" s="262">
        <f>D70</f>
        <v>2386000</v>
      </c>
      <c r="E69" s="262">
        <f>E70</f>
        <v>2386000</v>
      </c>
      <c r="F69" s="59"/>
      <c r="G69" s="50"/>
      <c r="H69" s="50"/>
      <c r="I69" s="50"/>
    </row>
    <row r="70" spans="1:9" ht="48.75" customHeight="1">
      <c r="A70" s="274" t="s">
        <v>77</v>
      </c>
      <c r="B70" s="275"/>
      <c r="C70" s="276" t="s">
        <v>192</v>
      </c>
      <c r="D70" s="273">
        <v>2386000</v>
      </c>
      <c r="E70" s="273">
        <v>2386000</v>
      </c>
      <c r="F70" s="59"/>
      <c r="G70" s="50"/>
      <c r="H70" s="50"/>
      <c r="I70" s="50"/>
    </row>
    <row r="71" spans="1:9" ht="91.5" customHeight="1">
      <c r="A71" s="263" t="s">
        <v>81</v>
      </c>
      <c r="B71" s="264" t="s">
        <v>249</v>
      </c>
      <c r="C71" s="270"/>
      <c r="D71" s="262">
        <f>D72</f>
        <v>85000</v>
      </c>
      <c r="E71" s="262">
        <f>E72</f>
        <v>185000</v>
      </c>
      <c r="F71" s="57"/>
      <c r="G71" s="50"/>
      <c r="H71" s="50"/>
      <c r="I71" s="50"/>
    </row>
    <row r="72" spans="1:9" ht="81" customHeight="1">
      <c r="A72" s="265" t="s">
        <v>82</v>
      </c>
      <c r="B72" s="266" t="s">
        <v>250</v>
      </c>
      <c r="C72" s="270"/>
      <c r="D72" s="262">
        <f>D73+D76</f>
        <v>85000</v>
      </c>
      <c r="E72" s="262">
        <f>E73+E76</f>
        <v>185000</v>
      </c>
      <c r="F72" s="57"/>
      <c r="G72" s="50"/>
      <c r="H72" s="50"/>
      <c r="I72" s="50"/>
    </row>
    <row r="73" spans="1:9" ht="52.5" customHeight="1">
      <c r="A73" s="265" t="s">
        <v>293</v>
      </c>
      <c r="B73" s="266" t="s">
        <v>251</v>
      </c>
      <c r="C73" s="270"/>
      <c r="D73" s="262">
        <f>D74</f>
        <v>75000</v>
      </c>
      <c r="E73" s="262">
        <f>E74</f>
        <v>175000</v>
      </c>
      <c r="F73" s="57"/>
      <c r="G73" s="50"/>
      <c r="H73" s="50"/>
      <c r="I73" s="50"/>
    </row>
    <row r="74" spans="1:9" ht="37.5" customHeight="1">
      <c r="A74" s="104" t="s">
        <v>83</v>
      </c>
      <c r="B74" s="258" t="s">
        <v>252</v>
      </c>
      <c r="C74" s="270"/>
      <c r="D74" s="262">
        <f>D75</f>
        <v>75000</v>
      </c>
      <c r="E74" s="260">
        <f>E75</f>
        <v>175000</v>
      </c>
      <c r="F74" s="57"/>
      <c r="G74" s="50"/>
      <c r="H74" s="50"/>
      <c r="I74" s="50"/>
    </row>
    <row r="75" spans="1:9" ht="40.5" customHeight="1">
      <c r="A75" s="261" t="s">
        <v>77</v>
      </c>
      <c r="B75" s="250"/>
      <c r="C75" s="265">
        <v>200</v>
      </c>
      <c r="D75" s="262">
        <v>75000</v>
      </c>
      <c r="E75" s="262">
        <v>175000</v>
      </c>
      <c r="F75" s="57"/>
    </row>
    <row r="76" spans="1:9" ht="58.5" customHeight="1">
      <c r="A76" s="261" t="s">
        <v>294</v>
      </c>
      <c r="B76" s="250" t="s">
        <v>253</v>
      </c>
      <c r="C76" s="265"/>
      <c r="D76" s="262">
        <f>D77</f>
        <v>10000</v>
      </c>
      <c r="E76" s="262">
        <f>E77</f>
        <v>10000</v>
      </c>
      <c r="F76" s="57"/>
    </row>
    <row r="77" spans="1:9" ht="47.25" customHeight="1">
      <c r="A77" s="104" t="s">
        <v>84</v>
      </c>
      <c r="B77" s="258" t="s">
        <v>254</v>
      </c>
      <c r="C77" s="270"/>
      <c r="D77" s="262">
        <f>D78</f>
        <v>10000</v>
      </c>
      <c r="E77" s="262">
        <f>E78</f>
        <v>10000</v>
      </c>
      <c r="F77" s="59"/>
      <c r="G77" s="50"/>
      <c r="H77" s="50"/>
      <c r="I77" s="50"/>
    </row>
    <row r="78" spans="1:9" ht="59.25" customHeight="1">
      <c r="A78" s="261" t="s">
        <v>77</v>
      </c>
      <c r="B78" s="250"/>
      <c r="C78" s="265">
        <v>200</v>
      </c>
      <c r="D78" s="262">
        <v>10000</v>
      </c>
      <c r="E78" s="262">
        <v>10000</v>
      </c>
      <c r="F78" s="59"/>
      <c r="G78" s="50"/>
      <c r="H78" s="50"/>
      <c r="I78" s="50"/>
    </row>
    <row r="79" spans="1:9" ht="49.5" customHeight="1">
      <c r="A79" s="263" t="s">
        <v>85</v>
      </c>
      <c r="B79" s="264" t="s">
        <v>285</v>
      </c>
      <c r="C79" s="270"/>
      <c r="D79" s="262">
        <f>D80</f>
        <v>120000</v>
      </c>
      <c r="E79" s="262">
        <f>E80+E84</f>
        <v>170000</v>
      </c>
      <c r="F79" s="59"/>
      <c r="G79" s="50"/>
      <c r="H79" s="50"/>
      <c r="I79" s="50"/>
    </row>
    <row r="80" spans="1:9" ht="51.75" customHeight="1">
      <c r="A80" s="250" t="s">
        <v>86</v>
      </c>
      <c r="B80" s="256" t="s">
        <v>256</v>
      </c>
      <c r="C80" s="270"/>
      <c r="D80" s="262">
        <f>D87+D90+D93+D84+D81</f>
        <v>120000</v>
      </c>
      <c r="E80" s="262">
        <f>E81</f>
        <v>120000</v>
      </c>
      <c r="F80" s="59"/>
      <c r="G80" s="50"/>
      <c r="H80" s="50"/>
      <c r="I80" s="50"/>
    </row>
    <row r="81" spans="1:9" ht="48.75" customHeight="1">
      <c r="A81" s="242" t="s">
        <v>257</v>
      </c>
      <c r="B81" s="40" t="s">
        <v>258</v>
      </c>
      <c r="C81" s="74"/>
      <c r="D81" s="297">
        <f>D82</f>
        <v>120000</v>
      </c>
      <c r="E81" s="297">
        <f>E82</f>
        <v>120000</v>
      </c>
      <c r="F81" s="59"/>
      <c r="G81" s="50"/>
      <c r="H81" s="50"/>
      <c r="I81" s="50"/>
    </row>
    <row r="82" spans="1:9" ht="39.75" customHeight="1">
      <c r="A82" s="246" t="s">
        <v>297</v>
      </c>
      <c r="B82" s="44" t="s">
        <v>259</v>
      </c>
      <c r="C82" s="55"/>
      <c r="D82" s="295">
        <f>D83</f>
        <v>120000</v>
      </c>
      <c r="E82" s="297">
        <f>E83</f>
        <v>120000</v>
      </c>
      <c r="F82" s="59"/>
      <c r="G82" s="50"/>
      <c r="H82" s="50"/>
      <c r="I82" s="50"/>
    </row>
    <row r="83" spans="1:9" ht="49.5" customHeight="1">
      <c r="A83" s="243" t="s">
        <v>77</v>
      </c>
      <c r="B83" s="60"/>
      <c r="C83" s="70">
        <v>200</v>
      </c>
      <c r="D83" s="295">
        <v>120000</v>
      </c>
      <c r="E83" s="297">
        <v>120000</v>
      </c>
      <c r="F83" s="59"/>
      <c r="G83" s="50"/>
      <c r="H83" s="50"/>
      <c r="I83" s="50"/>
    </row>
    <row r="84" spans="1:9" s="14" customFormat="1" ht="42" customHeight="1">
      <c r="A84" s="238" t="s">
        <v>260</v>
      </c>
      <c r="B84" s="302" t="s">
        <v>261</v>
      </c>
      <c r="C84" s="70"/>
      <c r="D84" s="295">
        <f>D85</f>
        <v>0</v>
      </c>
      <c r="E84" s="297">
        <f>E85</f>
        <v>50000</v>
      </c>
      <c r="F84" s="59"/>
    </row>
    <row r="85" spans="1:9" ht="53.25" customHeight="1">
      <c r="A85" s="246" t="s">
        <v>89</v>
      </c>
      <c r="B85" s="298" t="s">
        <v>262</v>
      </c>
      <c r="C85" s="55"/>
      <c r="D85" s="295">
        <f>D86</f>
        <v>0</v>
      </c>
      <c r="E85" s="297">
        <f>E86</f>
        <v>50000</v>
      </c>
      <c r="F85" s="59"/>
      <c r="G85" s="50"/>
      <c r="H85" s="50"/>
      <c r="I85" s="50"/>
    </row>
    <row r="86" spans="1:9" ht="53.25" customHeight="1">
      <c r="A86" s="243" t="s">
        <v>77</v>
      </c>
      <c r="B86" s="60"/>
      <c r="C86" s="70">
        <v>200</v>
      </c>
      <c r="D86" s="296">
        <v>0</v>
      </c>
      <c r="E86" s="297">
        <v>50000</v>
      </c>
      <c r="F86" s="200"/>
      <c r="G86" s="50"/>
      <c r="H86" s="50"/>
      <c r="I86" s="50"/>
    </row>
    <row r="87" spans="1:9" ht="45.75" customHeight="1">
      <c r="A87" s="261" t="s">
        <v>263</v>
      </c>
      <c r="B87" s="250" t="s">
        <v>264</v>
      </c>
      <c r="C87" s="268"/>
      <c r="D87" s="260">
        <f>D88</f>
        <v>0</v>
      </c>
      <c r="E87" s="262">
        <f>E88</f>
        <v>0</v>
      </c>
      <c r="F87" s="57"/>
      <c r="G87" s="50"/>
      <c r="H87" s="50"/>
      <c r="I87" s="50"/>
    </row>
    <row r="88" spans="1:9" ht="45" customHeight="1">
      <c r="A88" s="265" t="s">
        <v>88</v>
      </c>
      <c r="B88" s="266" t="s">
        <v>267</v>
      </c>
      <c r="C88" s="279"/>
      <c r="D88" s="260">
        <f>D89</f>
        <v>0</v>
      </c>
      <c r="E88" s="262">
        <f>E89</f>
        <v>0</v>
      </c>
      <c r="F88" s="57"/>
      <c r="G88" s="50"/>
      <c r="H88" s="50"/>
      <c r="I88" s="50"/>
    </row>
    <row r="89" spans="1:9" ht="56.25" customHeight="1">
      <c r="A89" s="277" t="s">
        <v>77</v>
      </c>
      <c r="B89" s="239"/>
      <c r="C89" s="268">
        <v>200</v>
      </c>
      <c r="D89" s="278">
        <v>0</v>
      </c>
      <c r="E89" s="260">
        <v>0</v>
      </c>
      <c r="F89" s="57"/>
      <c r="G89" s="50"/>
      <c r="H89" s="50"/>
      <c r="I89" s="50"/>
    </row>
    <row r="90" spans="1:9" ht="63.75" customHeight="1">
      <c r="A90" s="261" t="s">
        <v>265</v>
      </c>
      <c r="B90" s="250" t="s">
        <v>266</v>
      </c>
      <c r="C90" s="268"/>
      <c r="D90" s="278">
        <f>D91</f>
        <v>0</v>
      </c>
      <c r="E90" s="262">
        <f>E91</f>
        <v>0</v>
      </c>
      <c r="F90" s="57"/>
      <c r="G90" s="50"/>
      <c r="H90" s="50"/>
      <c r="I90" s="50"/>
    </row>
    <row r="91" spans="1:9" s="14" customFormat="1" ht="50.25" customHeight="1">
      <c r="A91" s="265" t="s">
        <v>297</v>
      </c>
      <c r="B91" s="266" t="s">
        <v>268</v>
      </c>
      <c r="C91" s="279"/>
      <c r="D91" s="260">
        <f>D92</f>
        <v>0</v>
      </c>
      <c r="E91" s="262">
        <f>E92</f>
        <v>0</v>
      </c>
      <c r="F91" s="57"/>
    </row>
    <row r="92" spans="1:9" s="14" customFormat="1" ht="60.75" customHeight="1">
      <c r="A92" s="277" t="s">
        <v>77</v>
      </c>
      <c r="B92" s="239"/>
      <c r="C92" s="268">
        <v>200</v>
      </c>
      <c r="D92" s="260">
        <v>0</v>
      </c>
      <c r="E92" s="262">
        <v>0</v>
      </c>
      <c r="F92" s="57"/>
    </row>
    <row r="93" spans="1:9" s="14" customFormat="1" ht="48.75" customHeight="1">
      <c r="A93" s="261" t="s">
        <v>269</v>
      </c>
      <c r="B93" s="250" t="s">
        <v>295</v>
      </c>
      <c r="C93" s="268"/>
      <c r="D93" s="260">
        <f>D94</f>
        <v>0</v>
      </c>
      <c r="E93" s="262">
        <f>E94</f>
        <v>0</v>
      </c>
      <c r="F93" s="218"/>
    </row>
    <row r="94" spans="1:9" s="14" customFormat="1" ht="58.5" customHeight="1">
      <c r="A94" s="265" t="s">
        <v>87</v>
      </c>
      <c r="B94" s="266" t="s">
        <v>270</v>
      </c>
      <c r="C94" s="272"/>
      <c r="D94" s="262">
        <f>D95</f>
        <v>0</v>
      </c>
      <c r="E94" s="262">
        <f>E95</f>
        <v>0</v>
      </c>
      <c r="F94" s="218"/>
    </row>
    <row r="95" spans="1:9" s="14" customFormat="1" ht="51.75" customHeight="1">
      <c r="A95" s="277" t="s">
        <v>77</v>
      </c>
      <c r="B95" s="239"/>
      <c r="C95" s="268">
        <v>200</v>
      </c>
      <c r="D95" s="273">
        <v>0</v>
      </c>
      <c r="E95" s="262">
        <v>0</v>
      </c>
      <c r="F95" s="218"/>
    </row>
    <row r="96" spans="1:9" s="14" customFormat="1" ht="18.75" customHeight="1">
      <c r="A96" s="319" t="s">
        <v>413</v>
      </c>
      <c r="B96" s="46" t="s">
        <v>362</v>
      </c>
      <c r="C96" s="70"/>
      <c r="D96" s="322">
        <f>D97</f>
        <v>50000</v>
      </c>
      <c r="E96" s="367">
        <v>0</v>
      </c>
      <c r="F96" s="218"/>
    </row>
    <row r="97" spans="1:9" s="14" customFormat="1" ht="88.5" customHeight="1">
      <c r="A97" s="318" t="s">
        <v>414</v>
      </c>
      <c r="B97" s="321" t="s">
        <v>363</v>
      </c>
      <c r="C97" s="70"/>
      <c r="D97" s="71">
        <f>D98</f>
        <v>50000</v>
      </c>
      <c r="E97" s="365">
        <v>0</v>
      </c>
      <c r="F97" s="218"/>
    </row>
    <row r="98" spans="1:9" s="14" customFormat="1" ht="49.5" customHeight="1">
      <c r="A98" s="318" t="s">
        <v>376</v>
      </c>
      <c r="B98" s="321" t="s">
        <v>377</v>
      </c>
      <c r="C98" s="70"/>
      <c r="D98" s="71">
        <f>D99</f>
        <v>50000</v>
      </c>
      <c r="E98" s="365">
        <v>0</v>
      </c>
      <c r="F98" s="218"/>
    </row>
    <row r="99" spans="1:9" s="14" customFormat="1" ht="36" customHeight="1">
      <c r="A99" s="243" t="s">
        <v>77</v>
      </c>
      <c r="B99" s="321"/>
      <c r="C99" s="70">
        <v>200</v>
      </c>
      <c r="D99" s="71">
        <v>50000</v>
      </c>
      <c r="E99" s="365">
        <v>0</v>
      </c>
      <c r="F99" s="218"/>
    </row>
    <row r="100" spans="1:9" s="14" customFormat="1" ht="38.25" customHeight="1">
      <c r="A100" s="368" t="s">
        <v>90</v>
      </c>
      <c r="B100" s="263" t="s">
        <v>271</v>
      </c>
      <c r="C100" s="259"/>
      <c r="D100" s="260">
        <f>D101+D104+D113+D107+D109+D115+D119+D121+D123+D125+D117</f>
        <v>6063396.7700000005</v>
      </c>
      <c r="E100" s="260">
        <f>E101+E104+E113+E107+E109+E115+E119+E121+E123+E125+E117</f>
        <v>5783426.8399999999</v>
      </c>
      <c r="F100" s="218"/>
    </row>
    <row r="101" spans="1:9" ht="81.75" customHeight="1">
      <c r="A101" s="252" t="s">
        <v>281</v>
      </c>
      <c r="B101" s="329" t="s">
        <v>283</v>
      </c>
      <c r="C101" s="232"/>
      <c r="D101" s="333">
        <f>D102+D103</f>
        <v>52456.72</v>
      </c>
      <c r="E101" s="297">
        <f>SUM(E102:E103)</f>
        <v>0</v>
      </c>
      <c r="F101" s="218"/>
      <c r="G101" s="50"/>
      <c r="H101" s="50"/>
      <c r="I101" s="50"/>
    </row>
    <row r="102" spans="1:9" ht="34.5" customHeight="1">
      <c r="A102" s="243" t="s">
        <v>94</v>
      </c>
      <c r="B102" s="329"/>
      <c r="C102" s="233" t="s">
        <v>282</v>
      </c>
      <c r="D102" s="299">
        <v>40351.32</v>
      </c>
      <c r="E102" s="297">
        <v>0</v>
      </c>
      <c r="F102" s="218"/>
      <c r="G102" s="50"/>
      <c r="H102" s="50"/>
      <c r="I102" s="50"/>
    </row>
    <row r="103" spans="1:9" s="14" customFormat="1" ht="32.25" customHeight="1">
      <c r="A103" s="243" t="s">
        <v>77</v>
      </c>
      <c r="B103" s="329"/>
      <c r="C103" s="233" t="s">
        <v>192</v>
      </c>
      <c r="D103" s="299">
        <v>12105.4</v>
      </c>
      <c r="E103" s="297">
        <v>0</v>
      </c>
      <c r="F103" s="59"/>
    </row>
    <row r="104" spans="1:9" s="14" customFormat="1" ht="54.75" customHeight="1">
      <c r="A104" s="238" t="s">
        <v>319</v>
      </c>
      <c r="B104" s="289" t="s">
        <v>318</v>
      </c>
      <c r="C104" s="233"/>
      <c r="D104" s="301">
        <f>D105+D106</f>
        <v>215071</v>
      </c>
      <c r="E104" s="297">
        <f>E105+E106</f>
        <v>222495</v>
      </c>
      <c r="F104" s="59"/>
    </row>
    <row r="105" spans="1:9" s="52" customFormat="1" ht="90" customHeight="1">
      <c r="A105" s="360" t="s">
        <v>320</v>
      </c>
      <c r="B105" s="289"/>
      <c r="C105" s="233" t="s">
        <v>282</v>
      </c>
      <c r="D105" s="299">
        <v>186470</v>
      </c>
      <c r="E105" s="300">
        <v>193894</v>
      </c>
      <c r="F105" s="59"/>
    </row>
    <row r="106" spans="1:9" s="52" customFormat="1" ht="65.25" customHeight="1">
      <c r="A106" s="277" t="s">
        <v>77</v>
      </c>
      <c r="B106" s="316"/>
      <c r="C106" s="233" t="s">
        <v>192</v>
      </c>
      <c r="D106" s="299">
        <v>28601</v>
      </c>
      <c r="E106" s="300">
        <v>28601</v>
      </c>
      <c r="F106" s="59"/>
    </row>
    <row r="107" spans="1:9" s="52" customFormat="1" ht="51" customHeight="1">
      <c r="A107" s="104" t="s">
        <v>91</v>
      </c>
      <c r="B107" s="104" t="s">
        <v>272</v>
      </c>
      <c r="C107" s="259"/>
      <c r="D107" s="260">
        <f>D108</f>
        <v>872880</v>
      </c>
      <c r="E107" s="260">
        <f>E108</f>
        <v>872880</v>
      </c>
      <c r="F107" s="57"/>
    </row>
    <row r="108" spans="1:9" s="52" customFormat="1" ht="93" customHeight="1">
      <c r="A108" s="277" t="s">
        <v>94</v>
      </c>
      <c r="B108" s="239"/>
      <c r="C108" s="265">
        <v>100</v>
      </c>
      <c r="D108" s="262">
        <v>872880</v>
      </c>
      <c r="E108" s="260">
        <v>872880</v>
      </c>
      <c r="F108" s="64"/>
    </row>
    <row r="109" spans="1:9" s="14" customFormat="1" ht="39" customHeight="1">
      <c r="A109" s="104" t="s">
        <v>92</v>
      </c>
      <c r="B109" s="104" t="s">
        <v>273</v>
      </c>
      <c r="C109" s="265" t="s">
        <v>174</v>
      </c>
      <c r="D109" s="262">
        <f>D110+D111+D112</f>
        <v>4522325.04</v>
      </c>
      <c r="E109" s="260">
        <f>E110+E111+E112</f>
        <v>4522325.04</v>
      </c>
      <c r="F109" s="64"/>
    </row>
    <row r="110" spans="1:9" s="14" customFormat="1" ht="92.25" customHeight="1">
      <c r="A110" s="277" t="s">
        <v>94</v>
      </c>
      <c r="B110" s="239"/>
      <c r="C110" s="265">
        <v>100</v>
      </c>
      <c r="D110" s="262">
        <v>3715325.04</v>
      </c>
      <c r="E110" s="260">
        <v>3715325.04</v>
      </c>
      <c r="F110" s="64"/>
    </row>
    <row r="111" spans="1:9" s="14" customFormat="1" ht="37.5" customHeight="1">
      <c r="A111" s="277" t="s">
        <v>77</v>
      </c>
      <c r="B111" s="266"/>
      <c r="C111" s="259" t="s">
        <v>192</v>
      </c>
      <c r="D111" s="260">
        <v>727000</v>
      </c>
      <c r="E111" s="260">
        <v>727000</v>
      </c>
      <c r="F111" s="59"/>
    </row>
    <row r="112" spans="1:9" s="14" customFormat="1" ht="23.25" customHeight="1">
      <c r="A112" s="277" t="s">
        <v>78</v>
      </c>
      <c r="B112" s="239"/>
      <c r="C112" s="265">
        <v>800</v>
      </c>
      <c r="D112" s="260">
        <v>80000</v>
      </c>
      <c r="E112" s="260">
        <v>80000</v>
      </c>
      <c r="F112" s="59"/>
    </row>
    <row r="113" spans="1:6" s="14" customFormat="1" ht="67.5" customHeight="1">
      <c r="A113" s="238" t="s">
        <v>93</v>
      </c>
      <c r="B113" s="330" t="s">
        <v>274</v>
      </c>
      <c r="C113" s="55"/>
      <c r="D113" s="295">
        <f>D114</f>
        <v>69496.800000000003</v>
      </c>
      <c r="E113" s="297">
        <f>E114</f>
        <v>0</v>
      </c>
      <c r="F113" s="59"/>
    </row>
    <row r="114" spans="1:6" s="14" customFormat="1" ht="30.75" customHeight="1">
      <c r="A114" s="239" t="s">
        <v>76</v>
      </c>
      <c r="B114" s="60"/>
      <c r="C114" s="61">
        <v>500</v>
      </c>
      <c r="D114" s="295">
        <v>69496.800000000003</v>
      </c>
      <c r="E114" s="297">
        <v>0</v>
      </c>
      <c r="F114" s="59"/>
    </row>
    <row r="115" spans="1:6" s="14" customFormat="1" ht="43.5" customHeight="1">
      <c r="A115" s="261" t="s">
        <v>106</v>
      </c>
      <c r="B115" s="104" t="s">
        <v>275</v>
      </c>
      <c r="C115" s="259"/>
      <c r="D115" s="260">
        <f>D116</f>
        <v>100000</v>
      </c>
      <c r="E115" s="262">
        <f>E116</f>
        <v>100000</v>
      </c>
      <c r="F115" s="215"/>
    </row>
    <row r="116" spans="1:6">
      <c r="A116" s="239" t="s">
        <v>78</v>
      </c>
      <c r="B116" s="239"/>
      <c r="C116" s="250">
        <v>800</v>
      </c>
      <c r="D116" s="260">
        <v>100000</v>
      </c>
      <c r="E116" s="262">
        <v>100000</v>
      </c>
      <c r="F116" s="14"/>
    </row>
    <row r="117" spans="1:6" ht="82.5">
      <c r="A117" s="238" t="s">
        <v>95</v>
      </c>
      <c r="B117" s="361" t="s">
        <v>276</v>
      </c>
      <c r="C117" s="62"/>
      <c r="D117" s="295">
        <f>D118</f>
        <v>65726.8</v>
      </c>
      <c r="E117" s="188">
        <f>E118</f>
        <v>65726.8</v>
      </c>
      <c r="F117" s="14"/>
    </row>
    <row r="118" spans="1:6">
      <c r="A118" s="239" t="s">
        <v>76</v>
      </c>
      <c r="B118" s="60"/>
      <c r="C118" s="61">
        <v>500</v>
      </c>
      <c r="D118" s="296">
        <v>65726.8</v>
      </c>
      <c r="E118" s="334">
        <v>65726.8</v>
      </c>
    </row>
    <row r="119" spans="1:6" ht="66">
      <c r="A119" s="238" t="s">
        <v>96</v>
      </c>
      <c r="B119" s="330" t="s">
        <v>277</v>
      </c>
      <c r="C119" s="55"/>
      <c r="D119" s="295">
        <f>D120</f>
        <v>47937.31</v>
      </c>
      <c r="E119" s="188">
        <f>E120</f>
        <v>0</v>
      </c>
    </row>
    <row r="120" spans="1:6">
      <c r="A120" s="239" t="s">
        <v>76</v>
      </c>
      <c r="B120" s="60"/>
      <c r="C120" s="61">
        <v>500</v>
      </c>
      <c r="D120" s="296">
        <v>47937.31</v>
      </c>
      <c r="E120" s="334">
        <v>0</v>
      </c>
    </row>
    <row r="121" spans="1:6" ht="66">
      <c r="A121" s="238" t="s">
        <v>97</v>
      </c>
      <c r="B121" s="330" t="s">
        <v>278</v>
      </c>
      <c r="C121" s="55"/>
      <c r="D121" s="296">
        <f>D122</f>
        <v>94246.67</v>
      </c>
      <c r="E121" s="334">
        <f>E122</f>
        <v>0</v>
      </c>
    </row>
    <row r="122" spans="1:6">
      <c r="A122" s="239" t="s">
        <v>76</v>
      </c>
      <c r="B122" s="60"/>
      <c r="C122" s="61">
        <v>500</v>
      </c>
      <c r="D122" s="296">
        <v>94246.67</v>
      </c>
      <c r="E122" s="188">
        <v>0</v>
      </c>
    </row>
    <row r="123" spans="1:6" ht="115.5">
      <c r="A123" s="238" t="s">
        <v>99</v>
      </c>
      <c r="B123" s="330" t="s">
        <v>280</v>
      </c>
      <c r="C123" s="55"/>
      <c r="D123" s="295">
        <f>D124</f>
        <v>13474.19</v>
      </c>
      <c r="E123" s="334">
        <f>E124</f>
        <v>0</v>
      </c>
    </row>
    <row r="124" spans="1:6">
      <c r="A124" s="239" t="s">
        <v>76</v>
      </c>
      <c r="B124" s="60"/>
      <c r="C124" s="61">
        <v>500</v>
      </c>
      <c r="D124" s="296">
        <v>13474.19</v>
      </c>
      <c r="E124" s="334">
        <v>0</v>
      </c>
    </row>
    <row r="125" spans="1:6" ht="79.5" customHeight="1">
      <c r="A125" s="252" t="s">
        <v>98</v>
      </c>
      <c r="B125" s="329" t="s">
        <v>279</v>
      </c>
      <c r="C125" s="76"/>
      <c r="D125" s="333">
        <f>D126</f>
        <v>9782.24</v>
      </c>
      <c r="E125" s="334">
        <f>E126</f>
        <v>0</v>
      </c>
    </row>
    <row r="126" spans="1:6">
      <c r="A126" s="239" t="s">
        <v>76</v>
      </c>
      <c r="B126" s="60"/>
      <c r="C126" s="199">
        <v>500</v>
      </c>
      <c r="D126" s="296">
        <v>9782.24</v>
      </c>
      <c r="E126" s="334">
        <v>0</v>
      </c>
    </row>
    <row r="127" spans="1:6">
      <c r="A127" s="280" t="s">
        <v>101</v>
      </c>
      <c r="B127" s="280"/>
      <c r="C127" s="259"/>
      <c r="D127" s="262">
        <f>D12+D31+D38+D45+D55+D64+D71+D79+D100+D96</f>
        <v>13353617.720000001</v>
      </c>
      <c r="E127" s="262">
        <f>E12+E31+E38+E45+E55+E64+E71+E79+E100</f>
        <v>10702895</v>
      </c>
    </row>
    <row r="128" spans="1:6">
      <c r="A128" s="253" t="s">
        <v>286</v>
      </c>
      <c r="B128" s="253"/>
      <c r="C128" s="259"/>
      <c r="D128" s="257">
        <v>269050</v>
      </c>
      <c r="E128" s="262">
        <v>551600</v>
      </c>
    </row>
    <row r="129" spans="1:5">
      <c r="A129" s="280" t="s">
        <v>162</v>
      </c>
      <c r="B129" s="280"/>
      <c r="C129" s="256"/>
      <c r="D129" s="260">
        <f>D127+D128</f>
        <v>13622667.720000001</v>
      </c>
      <c r="E129" s="262">
        <f>E127+E128</f>
        <v>11254495</v>
      </c>
    </row>
    <row r="130" spans="1:5">
      <c r="A130" s="83"/>
      <c r="B130" s="90"/>
      <c r="C130" s="204"/>
      <c r="D130" s="190"/>
      <c r="E130" s="59"/>
    </row>
    <row r="131" spans="1:5">
      <c r="A131" s="211"/>
      <c r="B131" s="204"/>
      <c r="C131" s="190"/>
      <c r="D131" s="204"/>
      <c r="E131" s="215"/>
    </row>
    <row r="132" spans="1:5">
      <c r="A132" s="211"/>
      <c r="B132" s="204"/>
      <c r="C132" s="204"/>
      <c r="D132" s="204"/>
      <c r="E132" s="14"/>
    </row>
    <row r="133" spans="1:5">
      <c r="A133" s="210"/>
      <c r="B133" s="209"/>
      <c r="C133" s="204"/>
      <c r="D133" s="209"/>
      <c r="E133" s="14"/>
    </row>
    <row r="134" spans="1:5">
      <c r="A134" s="211"/>
      <c r="B134" s="204"/>
      <c r="C134" s="209"/>
      <c r="D134" s="204"/>
    </row>
    <row r="135" spans="1:5">
      <c r="A135" s="83"/>
      <c r="B135" s="90"/>
      <c r="C135" s="204"/>
      <c r="D135" s="190"/>
    </row>
    <row r="136" spans="1:5">
      <c r="A136" s="211"/>
      <c r="B136" s="204"/>
      <c r="C136" s="190"/>
      <c r="D136" s="204"/>
    </row>
    <row r="137" spans="1:5">
      <c r="A137" s="211"/>
      <c r="B137" s="204"/>
      <c r="C137" s="204"/>
      <c r="D137" s="204"/>
    </row>
    <row r="138" spans="1:5">
      <c r="A138" s="208"/>
      <c r="B138" s="209"/>
      <c r="C138" s="204"/>
      <c r="D138" s="209"/>
    </row>
    <row r="139" spans="1:5">
      <c r="A139" s="83"/>
      <c r="B139" s="204"/>
      <c r="C139" s="209"/>
      <c r="D139" s="204"/>
    </row>
    <row r="140" spans="1:5">
      <c r="A140" s="83"/>
      <c r="B140" s="204"/>
      <c r="C140" s="90"/>
      <c r="D140" s="204"/>
    </row>
    <row r="141" spans="1:5">
      <c r="A141" s="83"/>
      <c r="B141" s="204"/>
      <c r="C141" s="90"/>
      <c r="D141" s="204"/>
    </row>
    <row r="142" spans="1:5">
      <c r="A142" s="83"/>
      <c r="B142" s="204"/>
      <c r="C142" s="90"/>
      <c r="D142" s="204"/>
    </row>
    <row r="143" spans="1:5">
      <c r="A143" s="83"/>
      <c r="B143" s="204"/>
      <c r="C143" s="90"/>
      <c r="D143" s="204"/>
    </row>
    <row r="144" spans="1:5">
      <c r="A144" s="83"/>
      <c r="B144" s="204"/>
      <c r="C144" s="90"/>
      <c r="D144" s="204"/>
    </row>
    <row r="145" spans="1:4">
      <c r="A145" s="83"/>
      <c r="B145" s="204"/>
      <c r="C145" s="90"/>
      <c r="D145" s="204"/>
    </row>
    <row r="146" spans="1:4">
      <c r="A146" s="83"/>
      <c r="B146" s="204"/>
      <c r="C146" s="90"/>
      <c r="D146" s="204"/>
    </row>
    <row r="147" spans="1:4">
      <c r="A147" s="83"/>
      <c r="B147" s="204"/>
      <c r="C147" s="90"/>
      <c r="D147" s="204"/>
    </row>
    <row r="148" spans="1:4">
      <c r="A148" s="83"/>
      <c r="B148" s="204"/>
      <c r="C148" s="90"/>
      <c r="D148" s="204"/>
    </row>
    <row r="149" spans="1:4">
      <c r="A149" s="83"/>
      <c r="B149" s="204"/>
      <c r="C149" s="90"/>
      <c r="D149" s="190"/>
    </row>
    <row r="150" spans="1:4">
      <c r="A150" s="211"/>
      <c r="B150" s="204"/>
      <c r="C150" s="204"/>
      <c r="D150" s="204"/>
    </row>
    <row r="151" spans="1:4">
      <c r="A151" s="211"/>
      <c r="B151" s="204"/>
      <c r="C151" s="204"/>
      <c r="D151" s="204"/>
    </row>
    <row r="152" spans="1:4">
      <c r="A152" s="83"/>
      <c r="B152" s="204"/>
      <c r="C152" s="204"/>
      <c r="D152" s="204"/>
    </row>
    <row r="153" spans="1:4">
      <c r="A153" s="83"/>
      <c r="B153" s="204"/>
      <c r="C153" s="90"/>
      <c r="D153" s="209"/>
    </row>
    <row r="154" spans="1:4">
      <c r="A154" s="211"/>
      <c r="B154" s="204"/>
      <c r="C154" s="90"/>
      <c r="D154" s="204"/>
    </row>
    <row r="155" spans="1:4">
      <c r="A155" s="210"/>
      <c r="B155" s="209"/>
      <c r="C155" s="204"/>
      <c r="D155" s="209"/>
    </row>
    <row r="156" spans="1:4">
      <c r="A156" s="211"/>
      <c r="B156" s="204"/>
      <c r="C156" s="209"/>
      <c r="D156" s="204"/>
    </row>
    <row r="157" spans="1:4">
      <c r="A157" s="83"/>
      <c r="B157" s="90"/>
      <c r="C157" s="204"/>
      <c r="D157" s="190"/>
    </row>
    <row r="158" spans="1:4">
      <c r="A158" s="211"/>
      <c r="B158" s="204"/>
      <c r="C158" s="190"/>
      <c r="D158" s="204"/>
    </row>
    <row r="159" spans="1:4">
      <c r="A159" s="211"/>
      <c r="B159" s="204"/>
      <c r="C159" s="204"/>
      <c r="D159" s="204"/>
    </row>
    <row r="160" spans="1:4">
      <c r="A160" s="208"/>
      <c r="B160" s="208"/>
      <c r="C160" s="204"/>
      <c r="D160" s="212"/>
    </row>
    <row r="161" spans="1:4">
      <c r="A161" s="202"/>
      <c r="B161" s="202"/>
      <c r="C161" s="209"/>
      <c r="D161" s="203"/>
    </row>
    <row r="162" spans="1:4">
      <c r="A162" s="202"/>
      <c r="B162" s="202"/>
      <c r="C162" s="204"/>
      <c r="D162" s="204"/>
    </row>
    <row r="163" spans="1:4">
      <c r="A163" s="202"/>
      <c r="B163" s="202"/>
      <c r="C163" s="204"/>
      <c r="D163" s="203"/>
    </row>
    <row r="164" spans="1:4">
      <c r="A164" s="213"/>
      <c r="B164" s="213"/>
      <c r="C164" s="204"/>
      <c r="D164" s="214"/>
    </row>
    <row r="165" spans="1:4">
      <c r="A165" s="205"/>
      <c r="B165" s="205"/>
      <c r="C165" s="216"/>
      <c r="D165" s="205"/>
    </row>
    <row r="166" spans="1:4">
      <c r="A166" s="14"/>
      <c r="B166" s="14"/>
      <c r="C166" s="205"/>
      <c r="D166" s="14"/>
    </row>
    <row r="167" spans="1:4">
      <c r="C167" s="14"/>
    </row>
  </sheetData>
  <mergeCells count="14">
    <mergeCell ref="E10:E11"/>
    <mergeCell ref="F10:F11"/>
    <mergeCell ref="A7:D8"/>
    <mergeCell ref="A9:D9"/>
    <mergeCell ref="A10:A11"/>
    <mergeCell ref="B10:B11"/>
    <mergeCell ref="C10:C11"/>
    <mergeCell ref="D10:D11"/>
    <mergeCell ref="C1:E1"/>
    <mergeCell ref="A2:E2"/>
    <mergeCell ref="A3:E3"/>
    <mergeCell ref="A4:E4"/>
    <mergeCell ref="A5:B5"/>
    <mergeCell ref="C5:E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</vt:i4>
      </vt:variant>
    </vt:vector>
  </HeadingPairs>
  <TitlesOfParts>
    <vt:vector size="18" baseType="lpstr">
      <vt:lpstr>Перечень </vt:lpstr>
      <vt:lpstr>дох 19</vt:lpstr>
      <vt:lpstr>дох 20-21</vt:lpstr>
      <vt:lpstr>по разд 19</vt:lpstr>
      <vt:lpstr>по разд 20-21</vt:lpstr>
      <vt:lpstr>5</vt:lpstr>
      <vt:lpstr>6</vt:lpstr>
      <vt:lpstr>по виду расх 19</vt:lpstr>
      <vt:lpstr>по виду расх 20-21</vt:lpstr>
      <vt:lpstr>межб.трансф</vt:lpstr>
      <vt:lpstr>межб.20-21</vt:lpstr>
      <vt:lpstr>источники</vt:lpstr>
      <vt:lpstr>источ. 20-21</vt:lpstr>
      <vt:lpstr>ожид.исп.2018</vt:lpstr>
      <vt:lpstr>ожид.исп.2019-2021</vt:lpstr>
      <vt:lpstr>'по виду расх 19'!Заголовки_для_печати</vt:lpstr>
      <vt:lpstr>'по виду расх 20-21'!Заголовки_для_печати</vt:lpstr>
      <vt:lpstr>'по виду расх 19'!Область_печати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2018-11-15T09:08:15Z</cp:lastPrinted>
  <dcterms:created xsi:type="dcterms:W3CDTF">2004-12-15T11:07:42Z</dcterms:created>
  <dcterms:modified xsi:type="dcterms:W3CDTF">2018-12-24T06:51:38Z</dcterms:modified>
</cp:coreProperties>
</file>